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feuilta\Documents\INFO GÉNÉRALES\Formulaires- templates\Exposants\"/>
    </mc:Choice>
  </mc:AlternateContent>
  <xr:revisionPtr revIDLastSave="0" documentId="13_ncr:1_{9F245804-6011-4896-9A2D-D039134A55D1}" xr6:coauthVersionLast="47" xr6:coauthVersionMax="47" xr10:uidLastSave="{00000000-0000-0000-0000-000000000000}"/>
  <bookViews>
    <workbookView xWindow="30060" yWindow="540" windowWidth="21600" windowHeight="14220" firstSheet="1" activeTab="1" xr2:uid="{00000000-000D-0000-FFFF-FFFF00000000}"/>
  </bookViews>
  <sheets>
    <sheet name="INSTRUCTIONS FOR USE" sheetId="2" r:id="rId1"/>
    <sheet name="EXHIBITOR ORDER FORM" sheetId="1" r:id="rId2"/>
  </sheets>
  <definedNames>
    <definedName name="_xlnm._FilterDatabase" localSheetId="1" hidden="1">'EXHIBITOR ORDER FORM'!$A$122:$A$131</definedName>
    <definedName name="PAIEMENT">'EXHIBITOR ORDER FORM'!$G$55</definedName>
    <definedName name="_xlnm.Print_Area" localSheetId="1">'EXHIBITOR ORDER FORM'!$A$1:$L$141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L48" i="1"/>
  <c r="L67" i="1" l="1"/>
  <c r="M50" i="1"/>
  <c r="M44" i="1"/>
  <c r="L44" i="1"/>
  <c r="M39" i="1"/>
  <c r="L39" i="1"/>
  <c r="M15" i="1" l="1"/>
  <c r="L15" i="1"/>
  <c r="M45" i="1" l="1"/>
  <c r="M38" i="1"/>
  <c r="M37" i="1"/>
  <c r="M28" i="1"/>
  <c r="M23" i="1"/>
  <c r="M25" i="1"/>
  <c r="M22" i="1"/>
  <c r="M19" i="1"/>
  <c r="M20" i="1"/>
  <c r="M18" i="1"/>
  <c r="M16" i="1"/>
  <c r="M17" i="1"/>
  <c r="L41" i="1"/>
  <c r="L45" i="1" l="1"/>
  <c r="L18" i="1" l="1"/>
  <c r="L23" i="1" l="1"/>
  <c r="L22" i="1"/>
  <c r="L20" i="1" l="1"/>
  <c r="L26" i="1" l="1"/>
  <c r="L42" i="1" l="1"/>
  <c r="L19" i="1"/>
  <c r="L16" i="1"/>
  <c r="L17" i="1"/>
  <c r="L25" i="1"/>
  <c r="L28" i="1"/>
  <c r="L34" i="1"/>
  <c r="L37" i="1"/>
  <c r="L38" i="1"/>
  <c r="L35" i="1"/>
  <c r="K63" i="1"/>
  <c r="K65" i="1"/>
  <c r="L53" i="1" l="1"/>
  <c r="L57" i="1"/>
  <c r="L59" i="1" l="1"/>
  <c r="L55" i="1"/>
  <c r="L61" i="1" s="1"/>
  <c r="L65" i="1" l="1"/>
  <c r="L63" i="1"/>
  <c r="L69" i="1" l="1"/>
</calcChain>
</file>

<file path=xl/sharedStrings.xml><?xml version="1.0" encoding="utf-8"?>
<sst xmlns="http://schemas.openxmlformats.org/spreadsheetml/2006/main" count="204" uniqueCount="175">
  <si>
    <t>TOTAL</t>
  </si>
  <si>
    <t>TOTAL:</t>
  </si>
  <si>
    <t>DATE:</t>
  </si>
  <si>
    <t>New Brunswick</t>
  </si>
  <si>
    <t>Nova Scotia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</si>
  <si>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</si>
  <si>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</si>
  <si>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</si>
  <si>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</si>
  <si>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</si>
  <si>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</si>
  <si>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</si>
  <si>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</si>
  <si>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</si>
  <si>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</si>
  <si>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</si>
  <si>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</si>
  <si>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</si>
  <si>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PEI</t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</si>
  <si>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</si>
  <si>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</si>
  <si>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</si>
  <si>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</si>
  <si>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</si>
  <si>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</si>
  <si>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</si>
  <si>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</si>
  <si>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</si>
  <si>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</si>
  <si>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</si>
  <si>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</si>
  <si>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</si>
  <si>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</si>
  <si>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</si>
  <si>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</si>
  <si>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</si>
  <si>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</si>
  <si>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charges, including labour &amp; taxes.</t>
    </r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</si>
  <si>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</si>
  <si>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</si>
  <si>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</si>
  <si>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</si>
  <si>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</si>
  <si>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D75</t>
  </si>
  <si>
    <t>D76</t>
  </si>
  <si>
    <t>J75</t>
  </si>
  <si>
    <t>J76</t>
  </si>
  <si>
    <t xml:space="preserve"> </t>
  </si>
  <si>
    <t>regular delivery</t>
  </si>
  <si>
    <t>2 tech 1 hr in, 2 tech 1/2 out + 50% each additional</t>
  </si>
  <si>
    <t>1 tech x 1 hr in, 1 tech x 1 hr out + 50% each additional</t>
  </si>
  <si>
    <t xml:space="preserve">1 tech 1/2 hr in, 1 tech 1/2 out </t>
  </si>
  <si>
    <t>regular dellivery</t>
  </si>
  <si>
    <t>1 tech 1/2 hr in, 1 tech 1/4 hr out + 50% each addional</t>
  </si>
  <si>
    <t>1 tech 1/4 hr in, 1 tech 1/4 hr out + 100% each addiitional</t>
  </si>
  <si>
    <t>Labour Math</t>
  </si>
  <si>
    <t>4 tech 1/2 hr in, 4 tech 1/2 out + 100% each additional</t>
  </si>
  <si>
    <t>INTERNET</t>
  </si>
  <si>
    <t>63.75 each +31.87 each additional</t>
  </si>
  <si>
    <t>170 each + 85 each additional</t>
  </si>
  <si>
    <t>170 + 85 each additional</t>
  </si>
  <si>
    <t>255  + 127.5 each additional</t>
  </si>
  <si>
    <t>340 + 340 each addiitonal</t>
  </si>
  <si>
    <t>RUE:</t>
  </si>
  <si>
    <t>VILLE:</t>
  </si>
  <si>
    <t>PROV / ÉTAT:</t>
  </si>
  <si>
    <t>COURRIEL:</t>
  </si>
  <si>
    <t>No de TÉLÉPHONE:</t>
  </si>
  <si>
    <t>COMMANDÉ PAR:</t>
  </si>
  <si>
    <t>No de BON DE COMMANDE:</t>
  </si>
  <si>
    <t>QUANTITÉ</t>
  </si>
  <si>
    <t>ÉQUIPEMENT DISPONIBLE</t>
  </si>
  <si>
    <t>TAUX ÉVÉNEMENT</t>
  </si>
  <si>
    <t>NOM DE L'EXPOSITION:</t>
  </si>
  <si>
    <t>EMPLACEMENT:</t>
  </si>
  <si>
    <t>No de KIOSQUE:</t>
  </si>
  <si>
    <t>DATE DE L'INSTALLATION:</t>
  </si>
  <si>
    <t>DÉBUT DE L'EXPOSITION:</t>
  </si>
  <si>
    <t>FIN DE L'EXPOSITION:</t>
  </si>
  <si>
    <t>CONTACT SUR LE SITE:</t>
  </si>
  <si>
    <t>HÔTEL DU CONTACT:</t>
  </si>
  <si>
    <t>HEURE:</t>
  </si>
  <si>
    <t>Québec</t>
  </si>
  <si>
    <t>télécopieur:</t>
  </si>
  <si>
    <t># TVQ:</t>
  </si>
  <si>
    <t>CODE POSTAL:</t>
  </si>
  <si>
    <t>40" MONITEUR ÉCRAN PLAT ACL</t>
  </si>
  <si>
    <t>43" MONITEUR ÉCRAN PLAT DEL 4K UHD</t>
  </si>
  <si>
    <t xml:space="preserve">60" MONITEUR ÉCRAN PLAT ACL </t>
  </si>
  <si>
    <t>70" MONITEUR ÉCRAN PLAT ACL</t>
  </si>
  <si>
    <t>40" MONITEUR ÉCRAN PLAT ACL TACTILE</t>
  </si>
  <si>
    <t>55" MONITEUR ÉCRAN PLAT ACL TACTILE</t>
  </si>
  <si>
    <t>SUPPORT DE PLANCHER POUR MONITEUR ÉCRAN PLAT  (LOUÉ AVEC MONITEUR SEUL.)</t>
  </si>
  <si>
    <t>TABLETTE POUR SUPPORT DE PLANCHER</t>
  </si>
  <si>
    <t>PROJECTEUR PANASONIC ACL 4000 LUMENS</t>
  </si>
  <si>
    <t>IMPRIMANTE LASER - N&amp;B, 15 PPM</t>
  </si>
  <si>
    <t>(CARTOUCHE SUPP. EN SUS)</t>
  </si>
  <si>
    <t>TABLE DE PROJECTION AVEC JUPE</t>
  </si>
  <si>
    <t>ÉCRAN TRÉPIED 6 PIEDS</t>
  </si>
  <si>
    <t>MICROPHONE SANS FIL</t>
  </si>
  <si>
    <t>(À MAIN, LAVALIER OU DE TÊTE)</t>
  </si>
  <si>
    <t>AUTRES</t>
  </si>
  <si>
    <t>VEUILLEZ COMMUNIQUER AVEC NOUS SI CE QUE VOUS CHERCHEZ N'EST PAS SUR LA LISTE !</t>
  </si>
  <si>
    <t>ÉQUIPEMENT AUDIO</t>
  </si>
  <si>
    <t>ACCESSOIRES VIDÉO</t>
  </si>
  <si>
    <t>ACCESSOIRES INFORMATIQUES</t>
  </si>
  <si>
    <t>FILAIRE</t>
  </si>
  <si>
    <t xml:space="preserve">SANS FIL </t>
  </si>
  <si>
    <t>(Tous nos ordinateurs sont fournis avec Ethernet 10/100, Windows et les logiciels bureautiques Office)</t>
  </si>
  <si>
    <t xml:space="preserve">ORDINATEURS </t>
  </si>
  <si>
    <t>IMPRIMANTE LASER - couleur</t>
  </si>
  <si>
    <r>
      <t xml:space="preserve">LE PAIEMENT INTÉGRAL DOIT ACCOMPAGNER VOTRE COMMANDE                                                                                           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(CLIQUEZ SUR ''PAIEMENT'' ; UTILISEZ LA FLÈCHE POUR SÉLECTIONNER LE MODE)</t>
    </r>
  </si>
  <si>
    <t>No de CARTE DE CRÉDIT</t>
  </si>
  <si>
    <t>DATE D'EXPIRATION:</t>
  </si>
  <si>
    <t>SIGNATURE AUTORISÉE:</t>
  </si>
  <si>
    <t>NOM SUR LA CARTE:</t>
  </si>
  <si>
    <t>ÉQUIPMENT TOTAL:</t>
  </si>
  <si>
    <t>LIVRAISON &amp; CUEILLETTE:</t>
  </si>
  <si>
    <t>CABLES &amp; CONSOMMABLES:</t>
  </si>
  <si>
    <t>SOUS-TOTAL:</t>
  </si>
  <si>
    <t xml:space="preserve">TAXE DE VENTE PROVINCIALE: </t>
  </si>
  <si>
    <t xml:space="preserve">TPS or TVH: </t>
  </si>
  <si>
    <t>dollars canadiens</t>
  </si>
  <si>
    <t>Pour plus d'information, veuillez contacter :</t>
  </si>
  <si>
    <t>adresse courriel:</t>
  </si>
  <si>
    <t>INSTRUCTIONS D'UTILISATION</t>
  </si>
  <si>
    <t>Rien de plus simple ! Vous n'avez qu'à compléter le formulaire en ligne, le sauvegarder sur votre bureau et le 
transmettre par courriel à l'adresse indiquée ci-haut.</t>
  </si>
  <si>
    <t>TERMES &amp; CONDITIONS</t>
  </si>
  <si>
    <t>Veuillez joindre le paiement intégral à votre commande.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</si>
  <si>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</si>
  <si>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</si>
  <si>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</si>
  <si>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</si>
  <si>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</si>
  <si>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</si>
  <si>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Les bons de commande reçus moins de 7 jours avant la date d'installation pourraient être sujets à des frais additionnels.</t>
  </si>
  <si>
    <t>Un avis écrit d'annulation doit parvenir à notre bureau 5 jours ouvrables avant la date d'installation, à défaut de quoi des frais d'une journée de location seront exigés.</t>
  </si>
  <si>
    <t>Votre représentant autorisé doit être présent à votre kiosque à la date et à l'heure convenues pour prendre livraison de l'équipement.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</si>
  <si>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</si>
  <si>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</si>
  <si>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L'assurance couvrant la valeur de remplacement à neuf de l'équipement en location est sous la responsabiltié du client.</t>
  </si>
  <si>
    <t>Le client accepte d'êre assujetti aux lois s'appliquant aux licences et aux droits d'auteur relativement aux logiciels inclus dans les équipements en location.</t>
  </si>
  <si>
    <r>
      <t xml:space="preserve">EXEMPTION DE LA TAXE VENTE PROV. </t>
    </r>
    <r>
      <rPr>
        <sz val="10"/>
        <rFont val="Arial Narrow"/>
        <family val="2"/>
      </rPr>
      <t xml:space="preserve">: </t>
    </r>
  </si>
  <si>
    <t>L'équipement demeure sous votre responsabilité jusqu'à ce qu'un représentant de ENCORE vienne le ramasser.</t>
  </si>
  <si>
    <t>ENCORE décline toute responsabilité à l'égard des problèmes de performance de l'équipement causés par les logiciels appartenant au client.</t>
  </si>
  <si>
    <t>49" MONITEUR ÉCRAN PLAT DEL 4K UHD</t>
  </si>
  <si>
    <t>SONT CACHÉES ÉGALEMENT</t>
  </si>
  <si>
    <t xml:space="preserve">SYSTÈME DE SON 2 POUR KIOSQUE </t>
  </si>
  <si>
    <t>CHÈQUE</t>
  </si>
  <si>
    <t xml:space="preserve">MAIN D'ŒUVRE - INST/DÉM.: </t>
  </si>
  <si>
    <t xml:space="preserve">Des frais administratifs s’appliqueront sur toutes transactions de carte crédit supérieures à 5 000$. </t>
  </si>
  <si>
    <t>(2 haut-parleurs, mélangeur/ampli, micro sans fil)</t>
  </si>
  <si>
    <t>55" MONITEUR ÉCRAN PLAT DEL 4K HD</t>
  </si>
  <si>
    <t>COMMUTATEUR ETHERNET 10/100 8 PORTS</t>
  </si>
  <si>
    <t>PAIEMENT</t>
  </si>
  <si>
    <t>COMPAGNIE:</t>
  </si>
  <si>
    <t>** Projecteur LCD plus brillant disponible sur demande</t>
  </si>
  <si>
    <r>
      <t xml:space="preserve">** </t>
    </r>
    <r>
      <rPr>
        <sz val="10"/>
        <rFont val="Arial"/>
        <family val="2"/>
      </rPr>
      <t>Les écrans plats de 40 à 70 pouces DOIVENT être installés sur un support ou accrochés au kiosque du client</t>
    </r>
  </si>
  <si>
    <t>FORMULAIRE DE BON COMMANDE                                                                      ÉQUIPEMENT AUDIOVISUEL ET INFORMATIQUE</t>
  </si>
  <si>
    <r>
      <t xml:space="preserve">VOIR AUTRES AUSSI  NOTES / FORMULES  POUR LES TAXES      </t>
    </r>
    <r>
      <rPr>
        <sz val="9"/>
        <color theme="0"/>
        <rFont val="Arial"/>
        <family val="2"/>
      </rPr>
      <t xml:space="preserve">(AUTOUR DE  LA LIGNE 120 ABCD) </t>
    </r>
  </si>
  <si>
    <t>Veuillez vous renseigner auprès du Palais des congrès</t>
  </si>
  <si>
    <t>Journées dentaires internationales du Québec 2022</t>
  </si>
  <si>
    <t>Palais des congrès de Montréal</t>
  </si>
  <si>
    <t>gabriel.larose@encoreglobal.com</t>
  </si>
  <si>
    <t>28-29 mai 2022</t>
  </si>
  <si>
    <t>30 mai 2022</t>
  </si>
  <si>
    <t>31 mai 2022</t>
  </si>
  <si>
    <t>8h00</t>
  </si>
  <si>
    <t>17h00</t>
  </si>
  <si>
    <t>Gabriel Larose</t>
  </si>
  <si>
    <t>514 631-1821 ext 316</t>
  </si>
  <si>
    <t>PH:</t>
  </si>
  <si>
    <t>AFFICHAGE ÉCRANS PLAT &amp; PROJECTEURS  --- tous les moniteurs disposent d'une connexion HDMI</t>
  </si>
  <si>
    <t>ORDINATEUR PORTABLE ratio 16:9 / W10</t>
  </si>
  <si>
    <t>HAUT-PARLEUR POUR ORDINATEUR (PAIRE)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</si>
</sst>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%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mbria"/>
      <family val="1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sz val="11"/>
      <color theme="0"/>
      <name val="Cambria"/>
      <family val="1"/>
    </font>
    <font>
      <sz val="10"/>
      <name val="Cambria"/>
      <family val="1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Black"/>
      <family val="2"/>
    </font>
    <font>
      <sz val="10"/>
      <color rgb="FFC00000"/>
      <name val="Cambria"/>
      <family val="1"/>
    </font>
    <font>
      <sz val="11"/>
      <color rgb="FFC00000"/>
      <name val="Cambria"/>
      <family val="1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rgb="FFC0C0C0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indexed="64"/>
      </bottom>
      <diagonal/>
    </border>
    <border>
      <left/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1" xfId="0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6" fillId="0" borderId="1" xfId="0" applyFont="1" applyBorder="1"/>
    <xf numFmtId="0" fontId="17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10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0" fontId="20" fillId="0" borderId="0" xfId="0" applyFont="1"/>
    <xf numFmtId="0" fontId="16" fillId="0" borderId="0" xfId="0" applyFont="1"/>
    <xf numFmtId="49" fontId="11" fillId="0" borderId="3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21" fillId="0" borderId="10" xfId="0" applyFont="1" applyBorder="1" applyAlignment="1">
      <alignment horizontal="center"/>
    </xf>
    <xf numFmtId="0" fontId="18" fillId="2" borderId="11" xfId="0" applyFont="1" applyFill="1" applyBorder="1" applyAlignment="1">
      <alignment vertical="top"/>
    </xf>
    <xf numFmtId="164" fontId="11" fillId="0" borderId="4" xfId="0" applyNumberFormat="1" applyFont="1" applyBorder="1" applyAlignment="1">
      <alignment horizontal="center" vertical="top"/>
    </xf>
    <xf numFmtId="3" fontId="11" fillId="0" borderId="12" xfId="0" applyNumberFormat="1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0" fontId="18" fillId="0" borderId="3" xfId="0" applyFont="1" applyBorder="1"/>
    <xf numFmtId="164" fontId="18" fillId="0" borderId="4" xfId="0" applyNumberFormat="1" applyFont="1" applyBorder="1"/>
    <xf numFmtId="3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Protection="1">
      <protection hidden="1"/>
    </xf>
    <xf numFmtId="0" fontId="18" fillId="0" borderId="0" xfId="0" applyFont="1" applyBorder="1"/>
    <xf numFmtId="164" fontId="18" fillId="0" borderId="4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horizontal="center" vertical="top"/>
    </xf>
    <xf numFmtId="164" fontId="18" fillId="0" borderId="12" xfId="0" applyNumberFormat="1" applyFont="1" applyBorder="1" applyAlignment="1">
      <alignment vertical="top"/>
    </xf>
    <xf numFmtId="164" fontId="18" fillId="0" borderId="12" xfId="0" applyNumberFormat="1" applyFont="1" applyBorder="1"/>
    <xf numFmtId="164" fontId="18" fillId="0" borderId="6" xfId="0" applyNumberFormat="1" applyFont="1" applyBorder="1"/>
    <xf numFmtId="0" fontId="11" fillId="2" borderId="9" xfId="0" applyFont="1" applyFill="1" applyBorder="1" applyAlignment="1">
      <alignment vertical="top"/>
    </xf>
    <xf numFmtId="164" fontId="18" fillId="0" borderId="0" xfId="0" applyNumberFormat="1" applyFont="1" applyBorder="1"/>
    <xf numFmtId="0" fontId="22" fillId="0" borderId="15" xfId="0" applyFont="1" applyBorder="1" applyAlignment="1">
      <alignment horizontal="center" vertical="justify" wrapText="1"/>
    </xf>
    <xf numFmtId="0" fontId="18" fillId="0" borderId="10" xfId="0" applyFont="1" applyBorder="1" applyAlignment="1">
      <alignment horizontal="right" indent="1"/>
    </xf>
    <xf numFmtId="0" fontId="21" fillId="0" borderId="17" xfId="0" applyFont="1" applyBorder="1"/>
    <xf numFmtId="0" fontId="11" fillId="0" borderId="0" xfId="0" applyFont="1" applyBorder="1" applyAlignment="1">
      <alignment horizontal="center" vertical="justify"/>
    </xf>
    <xf numFmtId="0" fontId="18" fillId="0" borderId="2" xfId="0" applyFont="1" applyBorder="1" applyAlignment="1">
      <alignment horizontal="right" indent="1"/>
    </xf>
    <xf numFmtId="0" fontId="18" fillId="0" borderId="0" xfId="0" applyFont="1" applyFill="1" applyBorder="1" applyAlignment="1">
      <alignment horizontal="right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horizontal="center" vertical="top"/>
    </xf>
    <xf numFmtId="168" fontId="23" fillId="0" borderId="19" xfId="0" applyNumberFormat="1" applyFont="1" applyBorder="1" applyAlignment="1">
      <alignment horizontal="center"/>
    </xf>
    <xf numFmtId="164" fontId="18" fillId="0" borderId="20" xfId="0" applyNumberFormat="1" applyFont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164" fontId="18" fillId="0" borderId="20" xfId="0" applyNumberFormat="1" applyFont="1" applyFill="1" applyBorder="1"/>
    <xf numFmtId="0" fontId="24" fillId="0" borderId="17" xfId="0" applyFont="1" applyBorder="1"/>
    <xf numFmtId="0" fontId="11" fillId="0" borderId="19" xfId="0" applyFont="1" applyBorder="1" applyAlignment="1">
      <alignment horizontal="right" indent="1"/>
    </xf>
    <xf numFmtId="0" fontId="18" fillId="0" borderId="0" xfId="0" applyFont="1" applyFill="1" applyBorder="1"/>
    <xf numFmtId="0" fontId="11" fillId="0" borderId="2" xfId="0" applyFont="1" applyBorder="1" applyAlignment="1">
      <alignment horizontal="right" indent="1"/>
    </xf>
    <xf numFmtId="0" fontId="23" fillId="0" borderId="6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/>
    </xf>
    <xf numFmtId="167" fontId="18" fillId="0" borderId="2" xfId="0" applyNumberFormat="1" applyFont="1" applyBorder="1" applyAlignment="1">
      <alignment horizontal="right" indent="1"/>
    </xf>
    <xf numFmtId="0" fontId="23" fillId="0" borderId="0" xfId="0" applyFont="1" applyBorder="1"/>
    <xf numFmtId="9" fontId="11" fillId="0" borderId="19" xfId="0" applyNumberFormat="1" applyFont="1" applyBorder="1" applyAlignment="1">
      <alignment horizontal="center"/>
    </xf>
    <xf numFmtId="0" fontId="18" fillId="0" borderId="20" xfId="0" applyFont="1" applyFill="1" applyBorder="1"/>
    <xf numFmtId="0" fontId="18" fillId="2" borderId="4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right" indent="1"/>
    </xf>
    <xf numFmtId="0" fontId="11" fillId="0" borderId="12" xfId="0" applyFont="1" applyBorder="1" applyAlignment="1">
      <alignment horizontal="right" indent="1"/>
    </xf>
    <xf numFmtId="0" fontId="24" fillId="0" borderId="1" xfId="0" applyFont="1" applyBorder="1"/>
    <xf numFmtId="0" fontId="21" fillId="0" borderId="0" xfId="0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14" fillId="0" borderId="21" xfId="0" applyFont="1" applyBorder="1" applyAlignment="1"/>
    <xf numFmtId="0" fontId="25" fillId="0" borderId="22" xfId="0" applyFont="1" applyBorder="1"/>
    <xf numFmtId="0" fontId="26" fillId="0" borderId="22" xfId="0" applyFont="1" applyBorder="1" applyAlignment="1">
      <alignment horizontal="left" indent="1"/>
    </xf>
    <xf numFmtId="0" fontId="27" fillId="0" borderId="22" xfId="1" applyFont="1" applyBorder="1" applyAlignment="1" applyProtection="1">
      <alignment horizontal="left"/>
    </xf>
    <xf numFmtId="0" fontId="13" fillId="0" borderId="22" xfId="0" applyFont="1" applyBorder="1" applyAlignment="1" applyProtection="1">
      <alignment horizontal="left"/>
      <protection locked="0"/>
    </xf>
    <xf numFmtId="164" fontId="18" fillId="0" borderId="23" xfId="0" applyNumberFormat="1" applyFont="1" applyBorder="1"/>
    <xf numFmtId="0" fontId="14" fillId="0" borderId="24" xfId="0" applyFont="1" applyBorder="1"/>
    <xf numFmtId="0" fontId="25" fillId="0" borderId="1" xfId="0" applyFont="1" applyBorder="1"/>
    <xf numFmtId="0" fontId="13" fillId="0" borderId="1" xfId="0" applyFont="1" applyBorder="1" applyAlignment="1">
      <alignment horizontal="left" indent="1"/>
    </xf>
    <xf numFmtId="0" fontId="27" fillId="0" borderId="1" xfId="1" applyFont="1" applyBorder="1" applyAlignment="1" applyProtection="1">
      <alignment horizontal="left" indent="1"/>
    </xf>
    <xf numFmtId="0" fontId="14" fillId="0" borderId="1" xfId="0" applyFont="1" applyBorder="1" applyAlignment="1" applyProtection="1">
      <alignment horizontal="right" indent="1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left"/>
    </xf>
    <xf numFmtId="164" fontId="18" fillId="0" borderId="25" xfId="0" applyNumberFormat="1" applyFont="1" applyBorder="1"/>
    <xf numFmtId="0" fontId="11" fillId="0" borderId="16" xfId="0" applyFont="1" applyFill="1" applyBorder="1" applyAlignment="1" applyProtection="1">
      <alignment horizontal="center"/>
      <protection locked="0"/>
    </xf>
    <xf numFmtId="0" fontId="28" fillId="0" borderId="16" xfId="0" quotePrefix="1" applyFont="1" applyBorder="1"/>
    <xf numFmtId="0" fontId="11" fillId="0" borderId="13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/>
    <xf numFmtId="0" fontId="1" fillId="0" borderId="19" xfId="0" applyFont="1" applyBorder="1" applyAlignment="1">
      <alignment horizontal="right" indent="1"/>
    </xf>
    <xf numFmtId="0" fontId="1" fillId="0" borderId="5" xfId="0" applyFont="1" applyBorder="1"/>
    <xf numFmtId="164" fontId="18" fillId="0" borderId="4" xfId="0" applyNumberFormat="1" applyFont="1" applyFill="1" applyBorder="1"/>
    <xf numFmtId="3" fontId="18" fillId="0" borderId="12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Protection="1">
      <protection hidden="1"/>
    </xf>
    <xf numFmtId="164" fontId="1" fillId="0" borderId="4" xfId="0" applyNumberFormat="1" applyFont="1" applyFill="1" applyBorder="1"/>
    <xf numFmtId="0" fontId="1" fillId="0" borderId="13" xfId="0" applyFont="1" applyFill="1" applyBorder="1"/>
    <xf numFmtId="0" fontId="29" fillId="0" borderId="0" xfId="0" applyFont="1"/>
    <xf numFmtId="0" fontId="1" fillId="0" borderId="2" xfId="0" applyFont="1" applyFill="1" applyBorder="1" applyAlignment="1">
      <alignment vertical="center"/>
    </xf>
    <xf numFmtId="0" fontId="31" fillId="0" borderId="0" xfId="0" applyFont="1"/>
    <xf numFmtId="0" fontId="32" fillId="3" borderId="0" xfId="0" applyFont="1" applyFill="1" applyBorder="1" applyAlignment="1">
      <alignment horizontal="left" wrapText="1"/>
    </xf>
    <xf numFmtId="0" fontId="32" fillId="3" borderId="0" xfId="0" applyFont="1" applyFill="1" applyBorder="1" applyAlignment="1">
      <alignment horizontal="center" wrapText="1"/>
    </xf>
    <xf numFmtId="0" fontId="32" fillId="3" borderId="0" xfId="0" applyFont="1" applyFill="1" applyBorder="1" applyAlignment="1">
      <alignment horizontal="center"/>
    </xf>
    <xf numFmtId="15" fontId="31" fillId="3" borderId="0" xfId="0" applyNumberFormat="1" applyFont="1" applyFill="1"/>
    <xf numFmtId="0" fontId="33" fillId="3" borderId="0" xfId="0" applyFont="1" applyFill="1" applyBorder="1" applyAlignment="1">
      <alignment horizontal="left"/>
    </xf>
    <xf numFmtId="165" fontId="33" fillId="3" borderId="0" xfId="2" applyNumberFormat="1" applyFont="1" applyFill="1" applyBorder="1" applyAlignment="1">
      <alignment horizontal="center"/>
    </xf>
    <xf numFmtId="0" fontId="31" fillId="3" borderId="0" xfId="0" applyFont="1" applyFill="1"/>
    <xf numFmtId="22" fontId="31" fillId="3" borderId="0" xfId="0" applyNumberFormat="1" applyFont="1" applyFill="1"/>
    <xf numFmtId="0" fontId="30" fillId="3" borderId="0" xfId="0" applyFont="1" applyFill="1" applyBorder="1" applyAlignment="1">
      <alignment horizontal="left"/>
    </xf>
    <xf numFmtId="0" fontId="31" fillId="3" borderId="0" xfId="0" applyFont="1" applyFill="1" applyAlignment="1">
      <alignment horizontal="left"/>
    </xf>
    <xf numFmtId="0" fontId="1" fillId="0" borderId="15" xfId="0" applyFont="1" applyBorder="1"/>
    <xf numFmtId="0" fontId="1" fillId="0" borderId="10" xfId="0" applyFont="1" applyBorder="1" applyAlignment="1">
      <alignment horizontal="right" indent="1"/>
    </xf>
    <xf numFmtId="0" fontId="1" fillId="0" borderId="26" xfId="0" applyFont="1" applyBorder="1"/>
    <xf numFmtId="0" fontId="1" fillId="0" borderId="0" xfId="0" applyFont="1" applyBorder="1"/>
    <xf numFmtId="0" fontId="12" fillId="0" borderId="0" xfId="1" applyFont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6" fillId="0" borderId="0" xfId="0" applyFont="1"/>
    <xf numFmtId="0" fontId="31" fillId="0" borderId="0" xfId="0" applyFont="1" applyAlignment="1">
      <alignment vertical="top"/>
    </xf>
    <xf numFmtId="0" fontId="12" fillId="0" borderId="1" xfId="1" applyBorder="1" applyAlignment="1" applyProtection="1">
      <alignment horizontal="left" indent="1"/>
    </xf>
    <xf numFmtId="0" fontId="38" fillId="0" borderId="0" xfId="0" applyFont="1" applyAlignment="1">
      <alignment vertical="top"/>
    </xf>
    <xf numFmtId="0" fontId="31" fillId="0" borderId="0" xfId="0" applyFont="1" applyAlignment="1">
      <alignment horizontal="right"/>
    </xf>
    <xf numFmtId="164" fontId="18" fillId="4" borderId="4" xfId="0" applyNumberFormat="1" applyFont="1" applyFill="1" applyBorder="1"/>
    <xf numFmtId="0" fontId="35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49" fontId="37" fillId="0" borderId="0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Protection="1">
      <protection hidden="1"/>
    </xf>
    <xf numFmtId="0" fontId="36" fillId="0" borderId="0" xfId="0" applyFont="1" applyFill="1" applyProtection="1">
      <protection hidden="1"/>
    </xf>
    <xf numFmtId="164" fontId="36" fillId="0" borderId="0" xfId="0" applyNumberFormat="1" applyFont="1" applyFill="1" applyBorder="1" applyProtection="1">
      <protection hidden="1"/>
    </xf>
    <xf numFmtId="0" fontId="31" fillId="0" borderId="0" xfId="0" applyFont="1" applyFill="1" applyProtection="1">
      <protection hidden="1"/>
    </xf>
    <xf numFmtId="169" fontId="33" fillId="3" borderId="0" xfId="2" applyNumberFormat="1" applyFont="1" applyFill="1" applyBorder="1" applyAlignment="1">
      <alignment horizontal="center"/>
    </xf>
    <xf numFmtId="169" fontId="23" fillId="0" borderId="19" xfId="0" applyNumberFormat="1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vertical="top"/>
    </xf>
    <xf numFmtId="165" fontId="40" fillId="0" borderId="0" xfId="2" applyNumberFormat="1" applyFont="1" applyBorder="1" applyAlignment="1">
      <alignment horizontal="center"/>
    </xf>
    <xf numFmtId="0" fontId="41" fillId="0" borderId="0" xfId="0" applyFont="1"/>
    <xf numFmtId="0" fontId="1" fillId="0" borderId="2" xfId="0" applyFont="1" applyFill="1" applyBorder="1"/>
    <xf numFmtId="0" fontId="27" fillId="0" borderId="22" xfId="1" applyFont="1" applyFill="1" applyBorder="1" applyAlignment="1" applyProtection="1">
      <alignment horizontal="left"/>
    </xf>
    <xf numFmtId="164" fontId="29" fillId="0" borderId="0" xfId="0" applyNumberFormat="1" applyFont="1" applyFill="1" applyBorder="1" applyProtection="1">
      <protection hidden="1"/>
    </xf>
    <xf numFmtId="0" fontId="36" fillId="0" borderId="0" xfId="0" applyFont="1" applyAlignment="1"/>
    <xf numFmtId="0" fontId="31" fillId="0" borderId="0" xfId="0" applyFont="1" applyAlignment="1"/>
    <xf numFmtId="0" fontId="3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5" fillId="5" borderId="0" xfId="0" applyFont="1" applyFill="1" applyBorder="1" applyAlignment="1" applyProtection="1">
      <alignment horizontal="right"/>
      <protection locked="0"/>
    </xf>
    <xf numFmtId="0" fontId="42" fillId="6" borderId="27" xfId="0" applyFont="1" applyFill="1" applyBorder="1" applyAlignment="1" applyProtection="1">
      <alignment horizontal="left" vertical="center"/>
    </xf>
    <xf numFmtId="0" fontId="45" fillId="0" borderId="28" xfId="0" applyFont="1" applyBorder="1" applyAlignment="1" applyProtection="1">
      <alignment horizontal="center"/>
      <protection locked="0"/>
    </xf>
    <xf numFmtId="0" fontId="42" fillId="0" borderId="30" xfId="0" applyFont="1" applyBorder="1" applyAlignment="1" applyProtection="1">
      <protection locked="0"/>
    </xf>
    <xf numFmtId="0" fontId="42" fillId="0" borderId="31" xfId="0" applyFont="1" applyBorder="1" applyAlignment="1" applyProtection="1">
      <protection locked="0"/>
    </xf>
    <xf numFmtId="164" fontId="42" fillId="0" borderId="32" xfId="0" applyNumberFormat="1" applyFont="1" applyBorder="1" applyAlignment="1" applyProtection="1"/>
    <xf numFmtId="3" fontId="46" fillId="0" borderId="3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4" fontId="42" fillId="0" borderId="33" xfId="0" applyNumberFormat="1" applyFont="1" applyBorder="1" applyAlignment="1" applyProtection="1"/>
    <xf numFmtId="164" fontId="31" fillId="0" borderId="0" xfId="0" applyNumberFormat="1" applyFont="1" applyFill="1" applyBorder="1" applyProtection="1"/>
    <xf numFmtId="3" fontId="46" fillId="0" borderId="32" xfId="0" applyNumberFormat="1" applyFont="1" applyBorder="1" applyAlignment="1" applyProtection="1">
      <alignment horizontal="center"/>
      <protection locked="0"/>
    </xf>
    <xf numFmtId="164" fontId="42" fillId="0" borderId="32" xfId="0" applyNumberFormat="1" applyFont="1" applyBorder="1" applyAlignment="1" applyProtection="1">
      <protection locked="0"/>
    </xf>
    <xf numFmtId="164" fontId="31" fillId="0" borderId="0" xfId="0" applyNumberFormat="1" applyFont="1" applyFill="1" applyBorder="1" applyAlignment="1" applyProtection="1">
      <alignment vertical="top"/>
      <protection locked="0"/>
    </xf>
    <xf numFmtId="0" fontId="45" fillId="0" borderId="36" xfId="0" applyFont="1" applyBorder="1" applyAlignment="1" applyProtection="1">
      <alignment horizontal="center"/>
      <protection locked="0"/>
    </xf>
    <xf numFmtId="0" fontId="42" fillId="0" borderId="39" xfId="0" applyFont="1" applyBorder="1" applyAlignment="1" applyProtection="1">
      <protection locked="0"/>
    </xf>
    <xf numFmtId="0" fontId="42" fillId="0" borderId="38" xfId="0" applyFont="1" applyBorder="1" applyAlignment="1" applyProtection="1">
      <protection locked="0"/>
    </xf>
    <xf numFmtId="0" fontId="42" fillId="0" borderId="40" xfId="0" applyFont="1" applyBorder="1" applyAlignment="1" applyProtection="1"/>
    <xf numFmtId="0" fontId="46" fillId="0" borderId="41" xfId="0" applyFont="1" applyBorder="1" applyAlignment="1" applyProtection="1">
      <alignment horizontal="right"/>
    </xf>
    <xf numFmtId="0" fontId="46" fillId="0" borderId="32" xfId="0" applyFont="1" applyBorder="1" applyAlignment="1" applyProtection="1">
      <alignment horizontal="center"/>
      <protection locked="0"/>
    </xf>
    <xf numFmtId="164" fontId="18" fillId="0" borderId="7" xfId="0" applyNumberFormat="1" applyFont="1" applyBorder="1"/>
    <xf numFmtId="0" fontId="1" fillId="2" borderId="8" xfId="0" applyFont="1" applyFill="1" applyBorder="1" applyAlignment="1">
      <alignment vertical="center"/>
    </xf>
    <xf numFmtId="0" fontId="46" fillId="0" borderId="40" xfId="0" applyFont="1" applyBorder="1" applyAlignment="1" applyProtection="1"/>
    <xf numFmtId="0" fontId="42" fillId="7" borderId="27" xfId="0" applyFont="1" applyFill="1" applyBorder="1" applyAlignment="1" applyProtection="1">
      <alignment horizontal="left" vertical="center"/>
    </xf>
    <xf numFmtId="0" fontId="42" fillId="6" borderId="42" xfId="0" applyFont="1" applyFill="1" applyBorder="1" applyAlignment="1" applyProtection="1">
      <alignment horizontal="left" vertical="center"/>
    </xf>
    <xf numFmtId="0" fontId="28" fillId="2" borderId="8" xfId="0" applyFont="1" applyFill="1" applyBorder="1" applyAlignment="1">
      <alignment vertical="top"/>
    </xf>
    <xf numFmtId="0" fontId="47" fillId="0" borderId="43" xfId="0" applyFont="1" applyBorder="1" applyAlignment="1" applyProtection="1"/>
    <xf numFmtId="0" fontId="36" fillId="0" borderId="0" xfId="0" applyFont="1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29" fillId="0" borderId="0" xfId="0" applyFont="1" applyFill="1"/>
    <xf numFmtId="0" fontId="20" fillId="0" borderId="0" xfId="0" applyFont="1" applyFill="1"/>
    <xf numFmtId="16" fontId="31" fillId="0" borderId="0" xfId="0" applyNumberFormat="1" applyFont="1"/>
    <xf numFmtId="0" fontId="0" fillId="0" borderId="44" xfId="0" applyBorder="1"/>
    <xf numFmtId="15" fontId="31" fillId="3" borderId="0" xfId="0" applyNumberFormat="1" applyFont="1" applyFill="1" applyProtection="1"/>
    <xf numFmtId="0" fontId="0" fillId="0" borderId="45" xfId="0" applyBorder="1"/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8" fillId="0" borderId="46" xfId="0" applyFont="1" applyBorder="1"/>
    <xf numFmtId="0" fontId="18" fillId="0" borderId="47" xfId="0" applyFont="1" applyBorder="1"/>
    <xf numFmtId="0" fontId="1" fillId="0" borderId="49" xfId="0" applyFont="1" applyFill="1" applyBorder="1"/>
    <xf numFmtId="0" fontId="28" fillId="0" borderId="53" xfId="0" applyFont="1" applyFill="1" applyBorder="1"/>
    <xf numFmtId="0" fontId="28" fillId="0" borderId="54" xfId="0" applyFont="1" applyBorder="1"/>
    <xf numFmtId="0" fontId="42" fillId="0" borderId="51" xfId="0" applyFont="1" applyBorder="1" applyAlignment="1" applyProtection="1">
      <protection locked="0"/>
    </xf>
    <xf numFmtId="0" fontId="1" fillId="0" borderId="55" xfId="0" applyFont="1" applyBorder="1"/>
    <xf numFmtId="0" fontId="1" fillId="0" borderId="57" xfId="0" applyFont="1" applyBorder="1" applyAlignment="1">
      <alignment vertical="center"/>
    </xf>
    <xf numFmtId="0" fontId="1" fillId="0" borderId="47" xfId="0" applyFont="1" applyBorder="1"/>
    <xf numFmtId="0" fontId="18" fillId="0" borderId="45" xfId="0" applyFont="1" applyBorder="1"/>
    <xf numFmtId="0" fontId="18" fillId="0" borderId="58" xfId="0" applyFont="1" applyFill="1" applyBorder="1"/>
    <xf numFmtId="0" fontId="43" fillId="0" borderId="61" xfId="0" applyFont="1" applyBorder="1" applyAlignment="1" applyProtection="1">
      <alignment horizontal="center"/>
      <protection locked="0"/>
    </xf>
    <xf numFmtId="0" fontId="43" fillId="0" borderId="60" xfId="0" applyFont="1" applyBorder="1" applyAlignment="1" applyProtection="1">
      <alignment horizontal="center"/>
      <protection locked="0"/>
    </xf>
    <xf numFmtId="0" fontId="45" fillId="0" borderId="61" xfId="0" applyFont="1" applyBorder="1" applyAlignment="1" applyProtection="1">
      <alignment horizontal="center"/>
      <protection locked="0"/>
    </xf>
    <xf numFmtId="0" fontId="45" fillId="0" borderId="59" xfId="0" applyFont="1" applyBorder="1" applyAlignment="1" applyProtection="1">
      <alignment horizontal="center"/>
      <protection locked="0"/>
    </xf>
    <xf numFmtId="0" fontId="11" fillId="0" borderId="61" xfId="0" applyFont="1" applyBorder="1" applyAlignment="1">
      <alignment horizontal="center"/>
    </xf>
    <xf numFmtId="0" fontId="43" fillId="0" borderId="61" xfId="0" applyFont="1" applyBorder="1" applyAlignment="1" applyProtection="1">
      <alignment horizontal="center" vertical="center"/>
      <protection locked="0"/>
    </xf>
    <xf numFmtId="0" fontId="12" fillId="0" borderId="1" xfId="1" applyBorder="1" applyAlignment="1" applyProtection="1">
      <alignment horizontal="left" indent="1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164" fontId="32" fillId="0" borderId="0" xfId="0" applyNumberFormat="1" applyFont="1" applyFill="1" applyBorder="1" applyAlignment="1" applyProtection="1">
      <alignment horizontal="center" vertical="top"/>
      <protection hidden="1"/>
    </xf>
    <xf numFmtId="164" fontId="31" fillId="0" borderId="0" xfId="0" applyNumberFormat="1" applyFont="1" applyFill="1" applyBorder="1" applyProtection="1">
      <protection hidden="1"/>
    </xf>
    <xf numFmtId="164" fontId="31" fillId="0" borderId="0" xfId="0" applyNumberFormat="1" applyFont="1" applyFill="1" applyBorder="1" applyAlignment="1" applyProtection="1">
      <alignment vertical="top"/>
      <protection hidden="1"/>
    </xf>
    <xf numFmtId="0" fontId="21" fillId="0" borderId="6" xfId="0" applyFont="1" applyBorder="1" applyAlignment="1">
      <alignment horizontal="center"/>
    </xf>
    <xf numFmtId="0" fontId="1" fillId="0" borderId="0" xfId="0" applyFont="1" applyFill="1"/>
    <xf numFmtId="16" fontId="1" fillId="0" borderId="0" xfId="0" applyNumberFormat="1" applyFont="1" applyFill="1"/>
    <xf numFmtId="16" fontId="1" fillId="0" borderId="0" xfId="0" applyNumberFormat="1" applyFont="1"/>
    <xf numFmtId="16" fontId="36" fillId="0" borderId="0" xfId="0" applyNumberFormat="1" applyFont="1"/>
    <xf numFmtId="0" fontId="14" fillId="0" borderId="22" xfId="1" applyFont="1" applyFill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right" indent="1"/>
      <protection locked="0"/>
    </xf>
    <xf numFmtId="3" fontId="14" fillId="0" borderId="22" xfId="0" quotePrefix="1" applyNumberFormat="1" applyFont="1" applyBorder="1" applyAlignment="1" applyProtection="1">
      <alignment horizontal="left"/>
      <protection locked="0"/>
    </xf>
    <xf numFmtId="0" fontId="57" fillId="0" borderId="37" xfId="0" applyFont="1" applyBorder="1" applyAlignment="1">
      <alignment vertical="center"/>
    </xf>
    <xf numFmtId="0" fontId="24" fillId="0" borderId="3" xfId="0" applyFont="1" applyBorder="1"/>
    <xf numFmtId="0" fontId="11" fillId="0" borderId="3" xfId="0" applyFont="1" applyFill="1" applyBorder="1" applyAlignment="1" applyProtection="1">
      <alignment horizontal="left"/>
      <protection locked="0"/>
    </xf>
    <xf numFmtId="0" fontId="36" fillId="0" borderId="0" xfId="0" applyFont="1" applyBorder="1" applyAlignment="1"/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31" fillId="0" borderId="0" xfId="0" applyFont="1" applyFill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3" fillId="0" borderId="0" xfId="0" applyFont="1" applyFill="1" applyBorder="1" applyAlignment="1">
      <alignment horizontal="left"/>
    </xf>
    <xf numFmtId="165" fontId="33" fillId="0" borderId="0" xfId="2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protection locked="0"/>
    </xf>
    <xf numFmtId="0" fontId="36" fillId="0" borderId="0" xfId="0" applyFont="1" applyFill="1" applyBorder="1"/>
    <xf numFmtId="0" fontId="56" fillId="0" borderId="0" xfId="0" applyFont="1" applyFill="1" applyBorder="1"/>
    <xf numFmtId="0" fontId="31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>
      <alignment horizontal="left"/>
    </xf>
    <xf numFmtId="0" fontId="41" fillId="0" borderId="0" xfId="0" applyFont="1" applyBorder="1"/>
    <xf numFmtId="0" fontId="29" fillId="0" borderId="0" xfId="0" applyFont="1" applyBorder="1" applyAlignme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36" fillId="0" borderId="0" xfId="0" applyFont="1" applyBorder="1"/>
    <xf numFmtId="0" fontId="29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Protection="1">
      <protection locked="0"/>
    </xf>
    <xf numFmtId="0" fontId="36" fillId="0" borderId="0" xfId="0" applyFont="1" applyFill="1"/>
    <xf numFmtId="0" fontId="54" fillId="0" borderId="22" xfId="0" applyFont="1" applyFill="1" applyBorder="1"/>
    <xf numFmtId="0" fontId="50" fillId="0" borderId="60" xfId="0" applyFont="1" applyBorder="1" applyProtection="1">
      <protection locked="0"/>
    </xf>
    <xf numFmtId="0" fontId="51" fillId="0" borderId="60" xfId="0" applyFont="1" applyBorder="1" applyProtection="1">
      <protection locked="0"/>
    </xf>
    <xf numFmtId="0" fontId="44" fillId="0" borderId="61" xfId="0" applyFont="1" applyBorder="1" applyAlignment="1" applyProtection="1">
      <alignment horizontal="left" vertical="center" wrapText="1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8" fillId="0" borderId="61" xfId="0" applyFont="1" applyBorder="1"/>
    <xf numFmtId="0" fontId="20" fillId="0" borderId="0" xfId="0" applyFont="1"/>
    <xf numFmtId="0" fontId="48" fillId="0" borderId="61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protection locked="0"/>
    </xf>
    <xf numFmtId="0" fontId="0" fillId="0" borderId="59" xfId="0" applyFont="1" applyBorder="1" applyAlignment="1" applyProtection="1">
      <protection locked="0"/>
    </xf>
    <xf numFmtId="0" fontId="48" fillId="0" borderId="62" xfId="0" applyFont="1" applyBorder="1" applyAlignment="1" applyProtection="1">
      <alignment horizontal="center" vertical="center"/>
      <protection locked="0"/>
    </xf>
    <xf numFmtId="0" fontId="44" fillId="0" borderId="59" xfId="0" applyFont="1" applyBorder="1" applyAlignment="1" applyProtection="1">
      <protection locked="0"/>
    </xf>
    <xf numFmtId="0" fontId="44" fillId="0" borderId="61" xfId="0" applyFont="1" applyBorder="1" applyAlignment="1" applyProtection="1">
      <protection locked="0"/>
    </xf>
    <xf numFmtId="0" fontId="53" fillId="0" borderId="60" xfId="0" applyFont="1" applyBorder="1" applyAlignment="1" applyProtection="1">
      <protection locked="0"/>
    </xf>
    <xf numFmtId="0" fontId="53" fillId="0" borderId="61" xfId="0" applyFont="1" applyBorder="1" applyAlignment="1" applyProtection="1">
      <protection locked="0"/>
    </xf>
    <xf numFmtId="0" fontId="52" fillId="0" borderId="60" xfId="0" applyFont="1" applyBorder="1" applyProtection="1">
      <protection locked="0"/>
    </xf>
    <xf numFmtId="0" fontId="52" fillId="0" borderId="60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23" fillId="0" borderId="3" xfId="0" applyFont="1" applyFill="1" applyBorder="1" applyAlignment="1" applyProtection="1">
      <protection locked="0"/>
    </xf>
    <xf numFmtId="0" fontId="18" fillId="0" borderId="3" xfId="0" applyFont="1" applyFill="1" applyBorder="1" applyAlignment="1" applyProtection="1">
      <protection locked="0"/>
    </xf>
    <xf numFmtId="0" fontId="21" fillId="0" borderId="6" xfId="0" applyFont="1" applyBorder="1" applyAlignment="1">
      <alignment horizontal="center"/>
    </xf>
    <xf numFmtId="0" fontId="21" fillId="2" borderId="1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5" fillId="0" borderId="17" xfId="0" applyFont="1" applyFill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50" xfId="0" applyFont="1" applyFill="1" applyBorder="1"/>
    <xf numFmtId="0" fontId="1" fillId="0" borderId="12" xfId="0" applyFont="1" applyFill="1" applyBorder="1"/>
    <xf numFmtId="0" fontId="1" fillId="0" borderId="51" xfId="0" applyFont="1" applyFill="1" applyBorder="1"/>
    <xf numFmtId="0" fontId="1" fillId="0" borderId="5" xfId="0" applyFont="1" applyFill="1" applyBorder="1"/>
    <xf numFmtId="0" fontId="1" fillId="0" borderId="52" xfId="0" applyFont="1" applyFill="1" applyBorder="1"/>
    <xf numFmtId="0" fontId="42" fillId="0" borderId="40" xfId="0" applyFont="1" applyFill="1" applyBorder="1" applyAlignment="1" applyProtection="1"/>
    <xf numFmtId="0" fontId="1" fillId="0" borderId="10" xfId="0" applyFont="1" applyBorder="1"/>
    <xf numFmtId="0" fontId="1" fillId="0" borderId="16" xfId="0" quotePrefix="1" applyFont="1" applyBorder="1"/>
    <xf numFmtId="0" fontId="1" fillId="0" borderId="46" xfId="0" applyFont="1" applyBorder="1"/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17" xfId="0" applyFont="1" applyBorder="1"/>
    <xf numFmtId="0" fontId="1" fillId="0" borderId="19" xfId="0" applyFont="1" applyBorder="1"/>
    <xf numFmtId="0" fontId="1" fillId="2" borderId="9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0" borderId="2" xfId="0" applyFont="1" applyBorder="1"/>
    <xf numFmtId="0" fontId="1" fillId="0" borderId="53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48" xfId="0" applyFont="1" applyBorder="1"/>
    <xf numFmtId="0" fontId="1" fillId="0" borderId="3" xfId="0" applyFont="1" applyFill="1" applyBorder="1"/>
    <xf numFmtId="0" fontId="1" fillId="0" borderId="14" xfId="0" applyFont="1" applyFill="1" applyBorder="1"/>
    <xf numFmtId="0" fontId="42" fillId="0" borderId="29" xfId="0" applyFont="1" applyBorder="1" applyAlignment="1" applyProtection="1"/>
    <xf numFmtId="0" fontId="42" fillId="0" borderId="37" xfId="0" applyFont="1" applyBorder="1" applyAlignment="1" applyProtection="1"/>
    <xf numFmtId="0" fontId="1" fillId="0" borderId="3" xfId="0" applyFont="1" applyBorder="1"/>
    <xf numFmtId="0" fontId="1" fillId="0" borderId="14" xfId="0" applyFont="1" applyBorder="1"/>
    <xf numFmtId="0" fontId="42" fillId="0" borderId="56" xfId="0" applyFont="1" applyBorder="1" applyAlignment="1" applyProtection="1"/>
    <xf numFmtId="0" fontId="45" fillId="6" borderId="34" xfId="0" applyFont="1" applyFill="1" applyBorder="1" applyAlignment="1" applyProtection="1">
      <alignment vertical="top"/>
      <protection locked="0"/>
    </xf>
    <xf numFmtId="0" fontId="42" fillId="6" borderId="34" xfId="0" applyFont="1" applyFill="1" applyBorder="1" applyAlignment="1" applyProtection="1">
      <alignment vertical="top"/>
      <protection locked="0"/>
    </xf>
    <xf numFmtId="0" fontId="42" fillId="6" borderId="35" xfId="0" applyFont="1" applyFill="1" applyBorder="1" applyAlignment="1" applyProtection="1">
      <alignment vertical="top"/>
      <protection locked="0"/>
    </xf>
    <xf numFmtId="0" fontId="1" fillId="0" borderId="16" xfId="0" applyFont="1" applyBorder="1"/>
    <xf numFmtId="0" fontId="1" fillId="0" borderId="2" xfId="0" applyFont="1" applyBorder="1" applyAlignment="1">
      <alignment horizontal="right" indent="1"/>
    </xf>
    <xf numFmtId="0" fontId="1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protection locked="0"/>
    </xf>
    <xf numFmtId="20" fontId="11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protection locked="0"/>
    </xf>
    <xf numFmtId="20" fontId="11" fillId="0" borderId="15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right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53</xdr:row>
      <xdr:rowOff>19050</xdr:rowOff>
    </xdr:from>
    <xdr:to>
      <xdr:col>6</xdr:col>
      <xdr:colOff>161925</xdr:colOff>
      <xdr:row>55</xdr:row>
      <xdr:rowOff>19050</xdr:rowOff>
    </xdr:to>
    <xdr:sp macro="" textlink="">
      <xdr:nvSpPr>
        <xdr:cNvPr id="1025" name="AutoShape 5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5010150" y="11268075"/>
          <a:ext cx="381000" cy="200025"/>
        </a:xfrm>
        <a:prstGeom prst="rightArrow">
          <a:avLst>
            <a:gd name="adj1" fmla="val 50000"/>
            <a:gd name="adj2" fmla="val 4761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3978088" cy="1201521"/>
    <xdr:pic>
      <xdr:nvPicPr>
        <xdr:cNvPr id="11" name="Picture 8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8088" cy="12015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riel.larose@encore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5"/>
  <sheetViews>
    <sheetView zoomScaleNormal="100" workbookViewId="0"/>
  </sheetViews>
  <sheetFormatPr baseColWidth="10" defaultColWidth="9.140625" defaultRowHeight="12.75" x14ac:dyDescent="0.2"/>
  <cols>
    <col min="1" max="1" width="2.28515625" customWidth="1"/>
    <col min="2" max="2" width="9.28515625" style="6"/>
    <col min="4" max="4" width="116.28515625" customWidth="1"/>
  </cols>
  <sheetData>
    <row r="2" spans="2:4" x14ac:dyDescent="0.2">
      <c r="B2" s="18" t="s">
        <v>20</v>
      </c>
    </row>
    <row r="3" spans="2:4" ht="7.5" customHeight="1" x14ac:dyDescent="0.2"/>
    <row r="4" spans="2:4" ht="13.5" customHeight="1" x14ac:dyDescent="0.2">
      <c r="B4" s="6">
        <v>1</v>
      </c>
      <c r="C4" s="23" t="s">
        <v>35</v>
      </c>
    </row>
    <row r="5" spans="2:4" ht="7.5" customHeight="1" x14ac:dyDescent="0.2">
      <c r="C5" s="23"/>
    </row>
    <row r="6" spans="2:4" ht="13.5" customHeight="1" x14ac:dyDescent="0.2">
      <c r="B6" s="23"/>
      <c r="C6" s="24" t="s">
        <v>36</v>
      </c>
    </row>
    <row r="7" spans="2:4" ht="13.5" customHeight="1" x14ac:dyDescent="0.2">
      <c r="B7" s="23"/>
      <c r="C7" s="24" t="s">
        <v>38</v>
      </c>
    </row>
    <row r="8" spans="2:4" ht="13.5" customHeight="1" x14ac:dyDescent="0.2">
      <c r="B8" s="23"/>
      <c r="C8" s="24" t="s">
        <v>37</v>
      </c>
    </row>
    <row r="9" spans="2:4" ht="13.5" customHeight="1" x14ac:dyDescent="0.2">
      <c r="B9" s="23"/>
      <c r="C9" s="24" t="s">
        <v>39</v>
      </c>
    </row>
    <row r="10" spans="2:4" ht="7.5" customHeight="1" x14ac:dyDescent="0.2"/>
    <row r="11" spans="2:4" ht="13.5" customHeight="1" x14ac:dyDescent="0.2">
      <c r="B11" s="6">
        <v>2</v>
      </c>
      <c r="C11" t="s">
        <v>21</v>
      </c>
    </row>
    <row r="12" spans="2:4" ht="7.5" customHeight="1" x14ac:dyDescent="0.2"/>
    <row r="13" spans="2:4" x14ac:dyDescent="0.2">
      <c r="B13" s="6">
        <v>3</v>
      </c>
      <c r="C13" t="s">
        <v>22</v>
      </c>
    </row>
    <row r="14" spans="2:4" ht="4.5" customHeight="1" x14ac:dyDescent="0.2"/>
    <row r="15" spans="2:4" ht="18" customHeight="1" x14ac:dyDescent="0.2">
      <c r="C15" s="20" t="s">
        <v>40</v>
      </c>
      <c r="D15" t="s">
        <v>41</v>
      </c>
    </row>
    <row r="16" spans="2:4" ht="18" customHeight="1" x14ac:dyDescent="0.2">
      <c r="C16" s="20" t="s">
        <v>23</v>
      </c>
      <c r="D16" s="19" t="s">
        <v>33</v>
      </c>
    </row>
    <row r="17" spans="2:4" ht="18" customHeight="1" x14ac:dyDescent="0.2">
      <c r="C17" s="20" t="s">
        <v>24</v>
      </c>
      <c r="D17" s="19" t="s">
        <v>34</v>
      </c>
    </row>
    <row r="18" spans="2:4" ht="18" customHeight="1" x14ac:dyDescent="0.2">
      <c r="C18" s="20" t="s">
        <v>25</v>
      </c>
      <c r="D18" t="s">
        <v>26</v>
      </c>
    </row>
    <row r="19" spans="2:4" ht="18" customHeight="1" x14ac:dyDescent="0.2">
      <c r="C19" s="20" t="s">
        <v>27</v>
      </c>
      <c r="D19" t="s">
        <v>28</v>
      </c>
    </row>
    <row r="20" spans="2:4" ht="18" customHeight="1" x14ac:dyDescent="0.2">
      <c r="C20" s="20" t="s">
        <v>43</v>
      </c>
      <c r="D20" t="s">
        <v>32</v>
      </c>
    </row>
    <row r="21" spans="2:4" ht="18" customHeight="1" x14ac:dyDescent="0.2">
      <c r="C21" s="20" t="s">
        <v>44</v>
      </c>
      <c r="D21" t="s">
        <v>31</v>
      </c>
    </row>
    <row r="22" spans="2:4" ht="18" customHeight="1" x14ac:dyDescent="0.2">
      <c r="C22" s="20" t="s">
        <v>45</v>
      </c>
      <c r="D22" t="s">
        <v>29</v>
      </c>
    </row>
    <row r="23" spans="2:4" ht="18" customHeight="1" x14ac:dyDescent="0.2">
      <c r="C23" s="20" t="s">
        <v>46</v>
      </c>
      <c r="D23" t="s">
        <v>30</v>
      </c>
    </row>
    <row r="24" spans="2:4" ht="7.5" customHeight="1" x14ac:dyDescent="0.2"/>
    <row r="25" spans="2:4" ht="18" customHeight="1" x14ac:dyDescent="0.2">
      <c r="B25" s="6">
        <v>4</v>
      </c>
      <c r="C25" s="22" t="s">
        <v>42</v>
      </c>
    </row>
  </sheetData>
  <phoneticPr fontId="2" type="noConversion"/>
  <pageMargins left="0.75" right="0.75" top="1" bottom="1" header="0.5" footer="0.5"/>
  <pageSetup scale="66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64"/>
  <sheetViews>
    <sheetView tabSelected="1" topLeftCell="A13" zoomScaleNormal="100" workbookViewId="0">
      <selection activeCell="B3" sqref="B3:D3"/>
    </sheetView>
  </sheetViews>
  <sheetFormatPr baseColWidth="10" defaultColWidth="9.140625" defaultRowHeight="12.75" x14ac:dyDescent="0.2"/>
  <cols>
    <col min="1" max="1" width="27" customWidth="1"/>
    <col min="2" max="2" width="15.42578125" customWidth="1"/>
    <col min="3" max="3" width="24.5703125" customWidth="1"/>
    <col min="4" max="4" width="28.7109375" customWidth="1"/>
    <col min="5" max="5" width="0.5703125" customWidth="1"/>
    <col min="6" max="6" width="2.28515625" customWidth="1"/>
    <col min="7" max="7" width="25.5703125" customWidth="1"/>
    <col min="8" max="8" width="0.5703125" customWidth="1"/>
    <col min="9" max="9" width="15.5703125" customWidth="1"/>
    <col min="10" max="10" width="25" customWidth="1"/>
    <col min="11" max="11" width="8.28515625" customWidth="1"/>
    <col min="12" max="12" width="19.7109375" customWidth="1"/>
    <col min="13" max="13" width="27.42578125" style="136" customWidth="1"/>
    <col min="14" max="14" width="37.42578125" style="148" customWidth="1"/>
    <col min="15" max="15" width="53" style="150" customWidth="1"/>
    <col min="16" max="16" width="10.7109375" style="123" bestFit="1" customWidth="1"/>
    <col min="17" max="21" width="9.28515625" style="125"/>
    <col min="22" max="22" width="9.28515625" style="123"/>
  </cols>
  <sheetData>
    <row r="1" spans="1:21" ht="96" customHeight="1" thickBot="1" x14ac:dyDescent="0.35">
      <c r="A1" s="188"/>
      <c r="B1" s="186"/>
      <c r="C1" s="186"/>
      <c r="D1" s="26" t="s">
        <v>82</v>
      </c>
      <c r="E1" s="16"/>
      <c r="F1" s="17">
        <v>1</v>
      </c>
      <c r="G1" s="269" t="s">
        <v>158</v>
      </c>
      <c r="H1" s="269"/>
      <c r="I1" s="270"/>
      <c r="J1" s="270"/>
      <c r="K1" s="270"/>
      <c r="L1" s="270"/>
      <c r="M1" s="131"/>
    </row>
    <row r="2" spans="1:21" ht="18.75" customHeight="1" x14ac:dyDescent="0.2">
      <c r="A2" s="123" t="s">
        <v>155</v>
      </c>
      <c r="B2" s="326"/>
      <c r="C2" s="326"/>
      <c r="D2" s="326"/>
      <c r="E2" s="7"/>
      <c r="F2" s="2"/>
      <c r="G2" s="123" t="s">
        <v>73</v>
      </c>
      <c r="H2" s="123"/>
      <c r="I2" s="271" t="s">
        <v>161</v>
      </c>
      <c r="J2" s="272"/>
      <c r="K2" s="272"/>
      <c r="L2" s="272"/>
      <c r="M2" s="132"/>
    </row>
    <row r="3" spans="1:21" ht="14.25" customHeight="1" x14ac:dyDescent="0.2">
      <c r="A3" s="123"/>
      <c r="B3" s="315"/>
      <c r="C3" s="315"/>
      <c r="D3" s="315"/>
      <c r="E3" s="7"/>
      <c r="F3" s="2"/>
      <c r="G3" s="123"/>
      <c r="H3" s="123"/>
      <c r="I3" s="273"/>
      <c r="J3" s="274"/>
      <c r="K3" s="274"/>
      <c r="L3" s="274"/>
      <c r="M3" s="132"/>
      <c r="N3" s="223"/>
      <c r="O3" s="224"/>
      <c r="P3" s="121"/>
    </row>
    <row r="4" spans="1:21" ht="14.25" x14ac:dyDescent="0.2">
      <c r="A4" s="123" t="s">
        <v>63</v>
      </c>
      <c r="B4" s="273"/>
      <c r="C4" s="273"/>
      <c r="D4" s="273"/>
      <c r="E4" s="7"/>
      <c r="F4" s="2"/>
      <c r="G4" s="123" t="s">
        <v>74</v>
      </c>
      <c r="H4" s="123"/>
      <c r="I4" s="273" t="s">
        <v>162</v>
      </c>
      <c r="J4" s="274"/>
      <c r="K4" s="274"/>
      <c r="L4" s="274"/>
      <c r="M4" s="132"/>
      <c r="N4" s="223"/>
      <c r="O4" s="224"/>
      <c r="P4" s="121"/>
    </row>
    <row r="5" spans="1:21" ht="14.25" x14ac:dyDescent="0.2">
      <c r="A5" s="123" t="s">
        <v>64</v>
      </c>
      <c r="B5" s="273"/>
      <c r="C5" s="273"/>
      <c r="D5" s="273"/>
      <c r="E5" s="7"/>
      <c r="F5" s="2"/>
      <c r="G5" s="123" t="s">
        <v>75</v>
      </c>
      <c r="H5" s="123"/>
      <c r="I5" s="315"/>
      <c r="J5" s="316"/>
      <c r="K5" s="317"/>
      <c r="L5" s="317"/>
      <c r="M5" s="132"/>
      <c r="N5" s="223"/>
      <c r="O5" s="224"/>
      <c r="P5" s="121"/>
    </row>
    <row r="6" spans="1:21" ht="16.5" x14ac:dyDescent="0.3">
      <c r="A6" s="123" t="s">
        <v>65</v>
      </c>
      <c r="B6" s="222"/>
      <c r="C6" s="325" t="s">
        <v>85</v>
      </c>
      <c r="D6" s="327"/>
      <c r="E6" s="7"/>
      <c r="F6" s="3"/>
      <c r="G6" s="123" t="s">
        <v>76</v>
      </c>
      <c r="H6" s="123"/>
      <c r="I6" s="29" t="s">
        <v>164</v>
      </c>
      <c r="J6" s="318" t="s">
        <v>81</v>
      </c>
      <c r="K6" s="319"/>
      <c r="L6" s="320"/>
      <c r="M6" s="133"/>
      <c r="N6" s="223"/>
      <c r="O6" s="224"/>
      <c r="P6" s="121"/>
    </row>
    <row r="7" spans="1:21" ht="14.25" x14ac:dyDescent="0.2">
      <c r="A7" s="123" t="s">
        <v>66</v>
      </c>
      <c r="B7" s="315"/>
      <c r="C7" s="316"/>
      <c r="D7" s="316"/>
      <c r="E7" s="8"/>
      <c r="F7" s="4"/>
      <c r="G7" s="123" t="s">
        <v>77</v>
      </c>
      <c r="H7" s="123"/>
      <c r="I7" s="29" t="s">
        <v>165</v>
      </c>
      <c r="J7" s="318" t="s">
        <v>81</v>
      </c>
      <c r="K7" s="321" t="s">
        <v>167</v>
      </c>
      <c r="L7" s="322"/>
      <c r="M7" s="133"/>
      <c r="N7" s="223"/>
      <c r="O7" s="224"/>
      <c r="P7" s="121"/>
    </row>
    <row r="8" spans="1:21" ht="16.5" x14ac:dyDescent="0.3">
      <c r="A8" s="123" t="s">
        <v>67</v>
      </c>
      <c r="B8" s="222"/>
      <c r="C8" s="325" t="s">
        <v>83</v>
      </c>
      <c r="D8" s="327"/>
      <c r="E8" s="7"/>
      <c r="F8" s="3"/>
      <c r="G8" s="123" t="s">
        <v>78</v>
      </c>
      <c r="H8" s="123"/>
      <c r="I8" s="189" t="s">
        <v>166</v>
      </c>
      <c r="J8" s="318" t="s">
        <v>81</v>
      </c>
      <c r="K8" s="323" t="s">
        <v>168</v>
      </c>
      <c r="L8" s="324"/>
      <c r="M8" s="133"/>
      <c r="N8" s="225"/>
      <c r="O8" s="224"/>
      <c r="P8" s="121"/>
    </row>
    <row r="9" spans="1:21" ht="14.25" x14ac:dyDescent="0.2">
      <c r="A9" s="123" t="s">
        <v>68</v>
      </c>
      <c r="B9" s="315"/>
      <c r="C9" s="316"/>
      <c r="D9" s="316"/>
      <c r="E9" s="8"/>
      <c r="F9" s="4"/>
      <c r="G9" s="123" t="s">
        <v>79</v>
      </c>
      <c r="H9" s="123"/>
      <c r="I9" s="315" t="s">
        <v>47</v>
      </c>
      <c r="J9" s="316"/>
      <c r="K9" s="316"/>
      <c r="L9" s="316"/>
      <c r="M9" s="132"/>
      <c r="N9" s="223"/>
      <c r="O9" s="224"/>
      <c r="P9" s="121"/>
    </row>
    <row r="10" spans="1:21" ht="16.5" x14ac:dyDescent="0.3">
      <c r="A10" s="123" t="s">
        <v>69</v>
      </c>
      <c r="B10" s="222"/>
      <c r="C10" s="325" t="s">
        <v>84</v>
      </c>
      <c r="D10" s="327"/>
      <c r="E10" s="7"/>
      <c r="F10" s="3"/>
      <c r="G10" s="123" t="s">
        <v>80</v>
      </c>
      <c r="H10" s="123"/>
      <c r="I10" s="222"/>
      <c r="J10" s="325" t="s">
        <v>67</v>
      </c>
      <c r="K10" s="319"/>
      <c r="L10" s="320"/>
      <c r="M10" s="134"/>
      <c r="N10" s="223"/>
      <c r="O10" s="224"/>
      <c r="P10" s="121"/>
    </row>
    <row r="11" spans="1:21" ht="5.2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5"/>
      <c r="N11" s="223"/>
      <c r="O11" s="224"/>
      <c r="P11" s="121"/>
    </row>
    <row r="12" spans="1:21" ht="6.75" customHeight="1" x14ac:dyDescent="0.2">
      <c r="N12" s="223"/>
      <c r="O12" s="224"/>
      <c r="P12" s="121"/>
    </row>
    <row r="13" spans="1:21" ht="15" x14ac:dyDescent="0.25">
      <c r="A13" s="212" t="s">
        <v>70</v>
      </c>
      <c r="B13" s="277" t="s">
        <v>71</v>
      </c>
      <c r="C13" s="277"/>
      <c r="D13" s="277"/>
      <c r="E13" s="277"/>
      <c r="F13" s="277"/>
      <c r="G13" s="277"/>
      <c r="H13" s="277"/>
      <c r="I13" s="277"/>
      <c r="J13" s="212" t="s">
        <v>72</v>
      </c>
      <c r="K13" s="212"/>
      <c r="L13" s="32" t="s">
        <v>0</v>
      </c>
      <c r="M13" s="208" t="s">
        <v>55</v>
      </c>
      <c r="N13" s="226"/>
      <c r="O13" s="227"/>
      <c r="P13" s="228"/>
      <c r="Q13" s="141"/>
      <c r="R13" s="107"/>
      <c r="S13" s="107"/>
      <c r="T13" s="107"/>
    </row>
    <row r="14" spans="1:21" s="5" customFormat="1" ht="14.25" customHeight="1" thickBot="1" x14ac:dyDescent="0.25">
      <c r="A14" s="175" t="s">
        <v>172</v>
      </c>
      <c r="B14" s="30"/>
      <c r="C14" s="31"/>
      <c r="D14" s="31"/>
      <c r="E14" s="31"/>
      <c r="F14" s="31"/>
      <c r="G14" s="31"/>
      <c r="H14" s="31"/>
      <c r="I14" s="33"/>
      <c r="J14" s="34"/>
      <c r="K14" s="35"/>
      <c r="L14" s="36"/>
      <c r="M14" s="209"/>
      <c r="N14" s="226"/>
      <c r="O14" s="229"/>
      <c r="P14" s="230"/>
      <c r="Q14" s="142"/>
      <c r="R14" s="126"/>
      <c r="S14" s="126"/>
      <c r="T14" s="126"/>
      <c r="U14" s="128"/>
    </row>
    <row r="15" spans="1:21" ht="14.25" customHeight="1" x14ac:dyDescent="0.2">
      <c r="A15" s="12"/>
      <c r="B15" s="168" t="s">
        <v>86</v>
      </c>
      <c r="C15" s="283"/>
      <c r="D15" s="106"/>
      <c r="E15" s="106"/>
      <c r="F15" s="106"/>
      <c r="G15" s="106"/>
      <c r="H15" s="106"/>
      <c r="I15" s="284"/>
      <c r="J15" s="100">
        <v>618</v>
      </c>
      <c r="K15" s="101"/>
      <c r="L15" s="102" t="str">
        <f t="shared" ref="L15" si="0">+IF(A15="","",+A15*J15)</f>
        <v/>
      </c>
      <c r="M15" s="210" t="str">
        <f t="shared" ref="M15" si="1">IF(A15=0,"",IF(A15&gt;1,(255+127.5*(A15-1)),255))</f>
        <v/>
      </c>
      <c r="N15" s="231" t="s">
        <v>61</v>
      </c>
      <c r="O15" s="232" t="s">
        <v>49</v>
      </c>
      <c r="P15" s="143"/>
      <c r="Q15" s="141"/>
      <c r="R15" s="107">
        <v>216</v>
      </c>
      <c r="S15" s="107"/>
      <c r="T15" s="107">
        <v>105</v>
      </c>
    </row>
    <row r="16" spans="1:21" ht="14.25" customHeight="1" x14ac:dyDescent="0.2">
      <c r="A16" s="12"/>
      <c r="B16" s="168" t="s">
        <v>87</v>
      </c>
      <c r="C16" s="285"/>
      <c r="D16" s="106"/>
      <c r="E16" s="106"/>
      <c r="F16" s="106"/>
      <c r="G16" s="106"/>
      <c r="H16" s="106"/>
      <c r="I16" s="284"/>
      <c r="J16" s="100">
        <v>720</v>
      </c>
      <c r="K16" s="101"/>
      <c r="L16" s="102" t="str">
        <f t="shared" ref="L16:L17" si="2">+IF(A16="","",+A16*J16)</f>
        <v/>
      </c>
      <c r="M16" s="210" t="str">
        <f t="shared" ref="M16:M17" si="3">IF(A16=0,"",IF(A16&gt;1,(255+127.5*(A16-1)),255))</f>
        <v/>
      </c>
      <c r="N16" s="231" t="s">
        <v>61</v>
      </c>
      <c r="O16" s="232" t="s">
        <v>49</v>
      </c>
      <c r="P16" s="143"/>
      <c r="Q16" s="141"/>
      <c r="R16" s="107">
        <v>216</v>
      </c>
      <c r="S16" s="107"/>
      <c r="T16" s="107">
        <v>105</v>
      </c>
    </row>
    <row r="17" spans="1:20" ht="14.25" customHeight="1" x14ac:dyDescent="0.2">
      <c r="A17" s="12"/>
      <c r="B17" s="286" t="s">
        <v>145</v>
      </c>
      <c r="C17" s="285"/>
      <c r="D17" s="106"/>
      <c r="E17" s="106"/>
      <c r="F17" s="106"/>
      <c r="G17" s="106"/>
      <c r="H17" s="106"/>
      <c r="I17" s="284"/>
      <c r="J17" s="100">
        <v>928</v>
      </c>
      <c r="K17" s="39"/>
      <c r="L17" s="40" t="str">
        <f t="shared" si="2"/>
        <v/>
      </c>
      <c r="M17" s="210" t="str">
        <f t="shared" si="3"/>
        <v/>
      </c>
      <c r="N17" s="231" t="s">
        <v>61</v>
      </c>
      <c r="O17" s="232" t="s">
        <v>49</v>
      </c>
      <c r="P17" s="143"/>
      <c r="Q17" s="141"/>
      <c r="R17" s="107">
        <v>216</v>
      </c>
      <c r="S17" s="107"/>
      <c r="T17" s="107">
        <v>105</v>
      </c>
    </row>
    <row r="18" spans="1:20" ht="14.25" customHeight="1" x14ac:dyDescent="0.2">
      <c r="A18" s="12"/>
      <c r="B18" s="168" t="s">
        <v>152</v>
      </c>
      <c r="C18" s="285"/>
      <c r="D18" s="106"/>
      <c r="E18" s="106"/>
      <c r="F18" s="106"/>
      <c r="G18" s="106"/>
      <c r="H18" s="106"/>
      <c r="I18" s="284"/>
      <c r="J18" s="100">
        <v>1090</v>
      </c>
      <c r="K18" s="39"/>
      <c r="L18" s="102" t="str">
        <f>+IF(A18="","",+A18*J18)</f>
        <v/>
      </c>
      <c r="M18" s="210" t="str">
        <f>IF(A18=0,"",IF(A18&gt;1,(340+340*(A18-1)),340))</f>
        <v/>
      </c>
      <c r="N18" s="231" t="s">
        <v>62</v>
      </c>
      <c r="O18" s="232" t="s">
        <v>56</v>
      </c>
      <c r="P18" s="143"/>
      <c r="Q18" s="141"/>
      <c r="R18" s="107">
        <v>288</v>
      </c>
      <c r="S18" s="107"/>
      <c r="T18" s="107">
        <v>280</v>
      </c>
    </row>
    <row r="19" spans="1:20" ht="14.25" customHeight="1" x14ac:dyDescent="0.2">
      <c r="A19" s="12"/>
      <c r="B19" s="168" t="s">
        <v>88</v>
      </c>
      <c r="C19" s="285"/>
      <c r="D19" s="145"/>
      <c r="E19" s="145"/>
      <c r="F19" s="145"/>
      <c r="G19" s="145"/>
      <c r="H19" s="145"/>
      <c r="I19" s="284"/>
      <c r="J19" s="103">
        <v>1236</v>
      </c>
      <c r="K19" s="101"/>
      <c r="L19" s="102" t="str">
        <f>+IF(A19="","",+A19*J19)</f>
        <v/>
      </c>
      <c r="M19" s="210" t="str">
        <f t="shared" ref="M19:M20" si="4">IF(A19=0,"",IF(A19&gt;1,(340+340*(A19-1)),340))</f>
        <v/>
      </c>
      <c r="N19" s="231" t="s">
        <v>62</v>
      </c>
      <c r="O19" s="232" t="s">
        <v>56</v>
      </c>
      <c r="P19" s="143"/>
      <c r="Q19" s="141"/>
      <c r="R19" s="107">
        <v>288</v>
      </c>
      <c r="S19" s="107"/>
      <c r="T19" s="107">
        <v>280</v>
      </c>
    </row>
    <row r="20" spans="1:20" ht="14.25" customHeight="1" x14ac:dyDescent="0.2">
      <c r="A20" s="12"/>
      <c r="B20" s="168" t="s">
        <v>89</v>
      </c>
      <c r="C20" s="285"/>
      <c r="D20" s="145"/>
      <c r="E20" s="145"/>
      <c r="F20" s="145"/>
      <c r="G20" s="145"/>
      <c r="H20" s="145"/>
      <c r="I20" s="284"/>
      <c r="J20" s="100">
        <v>1442</v>
      </c>
      <c r="K20" s="101"/>
      <c r="L20" s="102" t="str">
        <f t="shared" ref="L20" si="5">+IF(A20="","",+A20*J20)</f>
        <v/>
      </c>
      <c r="M20" s="210" t="str">
        <f t="shared" si="4"/>
        <v/>
      </c>
      <c r="N20" s="231" t="s">
        <v>62</v>
      </c>
      <c r="O20" s="232" t="s">
        <v>56</v>
      </c>
      <c r="P20" s="143"/>
      <c r="Q20" s="141"/>
      <c r="R20" s="107">
        <v>288</v>
      </c>
      <c r="S20" s="107"/>
      <c r="T20" s="107">
        <v>280</v>
      </c>
    </row>
    <row r="21" spans="1:20" ht="14.25" customHeight="1" x14ac:dyDescent="0.2">
      <c r="A21" s="12"/>
      <c r="B21" s="192"/>
      <c r="C21" s="285"/>
      <c r="D21" s="145"/>
      <c r="E21" s="145"/>
      <c r="F21" s="145"/>
      <c r="G21" s="145"/>
      <c r="H21" s="145"/>
      <c r="I21" s="284"/>
      <c r="J21" s="100"/>
      <c r="K21" s="101"/>
      <c r="L21" s="102"/>
      <c r="M21" s="210"/>
      <c r="N21" s="231"/>
      <c r="O21" s="232"/>
      <c r="P21" s="143"/>
      <c r="Q21" s="141"/>
      <c r="R21" s="107"/>
      <c r="S21" s="107"/>
      <c r="T21" s="107"/>
    </row>
    <row r="22" spans="1:20" ht="14.25" customHeight="1" x14ac:dyDescent="0.2">
      <c r="A22" s="12"/>
      <c r="B22" s="168" t="s">
        <v>90</v>
      </c>
      <c r="C22" s="285"/>
      <c r="D22" s="145"/>
      <c r="E22" s="145"/>
      <c r="F22" s="145"/>
      <c r="G22" s="145"/>
      <c r="H22" s="145"/>
      <c r="I22" s="284"/>
      <c r="J22" s="100">
        <v>1030</v>
      </c>
      <c r="K22" s="101"/>
      <c r="L22" s="40" t="str">
        <f t="shared" ref="L22:L23" si="6">+IF(A22="","",+A22*J22)</f>
        <v/>
      </c>
      <c r="M22" s="210" t="str">
        <f>IF(A22=0,"",IF(A22&gt;1,(255+127.5*(A22-1)),255))</f>
        <v/>
      </c>
      <c r="N22" s="231" t="s">
        <v>61</v>
      </c>
      <c r="O22" s="232" t="s">
        <v>49</v>
      </c>
      <c r="P22" s="143"/>
      <c r="Q22" s="141"/>
      <c r="R22" s="107">
        <v>216</v>
      </c>
      <c r="S22" s="107"/>
      <c r="T22" s="107">
        <v>105</v>
      </c>
    </row>
    <row r="23" spans="1:20" ht="14.25" customHeight="1" x14ac:dyDescent="0.2">
      <c r="A23" s="12"/>
      <c r="B23" s="168" t="s">
        <v>91</v>
      </c>
      <c r="C23" s="285"/>
      <c r="D23" s="145"/>
      <c r="E23" s="145"/>
      <c r="F23" s="145"/>
      <c r="G23" s="145"/>
      <c r="H23" s="145"/>
      <c r="I23" s="284"/>
      <c r="J23" s="100">
        <v>1442</v>
      </c>
      <c r="K23" s="101"/>
      <c r="L23" s="40" t="str">
        <f t="shared" si="6"/>
        <v/>
      </c>
      <c r="M23" s="210" t="str">
        <f>IF(A23=0,"",IF(A23&gt;1,(340+340*(A23-1)),340))</f>
        <v/>
      </c>
      <c r="N23" s="231" t="s">
        <v>62</v>
      </c>
      <c r="O23" s="232" t="s">
        <v>56</v>
      </c>
      <c r="P23" s="143"/>
      <c r="Q23" s="141"/>
      <c r="R23" s="107">
        <v>288</v>
      </c>
      <c r="S23" s="107"/>
      <c r="T23" s="107">
        <v>280</v>
      </c>
    </row>
    <row r="24" spans="1:20" ht="14.25" customHeight="1" x14ac:dyDescent="0.2">
      <c r="A24" s="12"/>
      <c r="B24" s="104"/>
      <c r="C24" s="287"/>
      <c r="D24" s="145"/>
      <c r="E24" s="145"/>
      <c r="F24" s="145"/>
      <c r="G24" s="145"/>
      <c r="H24" s="145"/>
      <c r="I24" s="284"/>
      <c r="J24" s="100"/>
      <c r="K24" s="101"/>
      <c r="L24" s="102"/>
      <c r="M24" s="210"/>
      <c r="N24" s="231"/>
      <c r="O24" s="232"/>
      <c r="P24" s="143"/>
      <c r="Q24" s="141"/>
      <c r="R24" s="107"/>
      <c r="S24" s="107"/>
      <c r="T24" s="107"/>
    </row>
    <row r="25" spans="1:20" ht="14.25" customHeight="1" x14ac:dyDescent="0.2">
      <c r="A25" s="12"/>
      <c r="B25" s="168" t="s">
        <v>92</v>
      </c>
      <c r="C25" s="285"/>
      <c r="D25" s="145"/>
      <c r="E25" s="145"/>
      <c r="F25" s="145"/>
      <c r="G25" s="145"/>
      <c r="H25" s="145"/>
      <c r="I25" s="284"/>
      <c r="J25" s="100">
        <v>120</v>
      </c>
      <c r="K25" s="39"/>
      <c r="L25" s="40" t="str">
        <f>+IF(A25="","",+A25*J25)</f>
        <v/>
      </c>
      <c r="M25" s="210" t="str">
        <f>IF(A25=0,"",A25*42.5)</f>
        <v/>
      </c>
      <c r="N25" s="231">
        <v>42.5</v>
      </c>
      <c r="O25" s="232" t="s">
        <v>54</v>
      </c>
      <c r="P25" s="143"/>
      <c r="Q25" s="141"/>
      <c r="R25" s="107">
        <v>18</v>
      </c>
      <c r="S25" s="107"/>
      <c r="T25" s="107">
        <v>17.5</v>
      </c>
    </row>
    <row r="26" spans="1:20" ht="14.25" customHeight="1" x14ac:dyDescent="0.2">
      <c r="A26" s="13"/>
      <c r="B26" s="168" t="s">
        <v>93</v>
      </c>
      <c r="C26" s="285"/>
      <c r="D26" s="145"/>
      <c r="E26" s="145"/>
      <c r="F26" s="145"/>
      <c r="G26" s="145"/>
      <c r="H26" s="145"/>
      <c r="I26" s="284"/>
      <c r="J26" s="100">
        <v>30</v>
      </c>
      <c r="K26" s="39"/>
      <c r="L26" s="40" t="str">
        <f>+IF(A26="","",+A26*J26)</f>
        <v/>
      </c>
      <c r="M26" s="210"/>
      <c r="N26" s="231"/>
      <c r="O26" s="232"/>
      <c r="P26" s="143"/>
      <c r="Q26" s="141"/>
      <c r="R26" s="107"/>
      <c r="S26" s="107"/>
      <c r="T26" s="107"/>
    </row>
    <row r="27" spans="1:20" ht="14.25" customHeight="1" x14ac:dyDescent="0.2">
      <c r="A27" s="13"/>
      <c r="B27" s="286"/>
      <c r="C27" s="287"/>
      <c r="D27" s="145"/>
      <c r="E27" s="145"/>
      <c r="F27" s="145"/>
      <c r="G27" s="145"/>
      <c r="H27" s="145"/>
      <c r="I27" s="284"/>
      <c r="J27" s="100"/>
      <c r="K27" s="39"/>
      <c r="L27" s="40"/>
      <c r="M27" s="210"/>
      <c r="N27" s="231"/>
      <c r="O27" s="232"/>
      <c r="P27" s="143"/>
      <c r="Q27" s="141"/>
      <c r="R27" s="107"/>
      <c r="S27" s="107"/>
      <c r="T27" s="107"/>
    </row>
    <row r="28" spans="1:20" ht="14.25" customHeight="1" x14ac:dyDescent="0.2">
      <c r="A28" s="13"/>
      <c r="B28" s="288" t="s">
        <v>94</v>
      </c>
      <c r="C28" s="285"/>
      <c r="D28" s="145"/>
      <c r="E28" s="145"/>
      <c r="F28" s="145"/>
      <c r="G28" s="145"/>
      <c r="H28" s="145"/>
      <c r="I28" s="284"/>
      <c r="J28" s="100">
        <v>840</v>
      </c>
      <c r="K28" s="39"/>
      <c r="L28" s="40" t="str">
        <f>+IF(A28="","",+A28*J28)</f>
        <v/>
      </c>
      <c r="M28" s="210" t="str">
        <f>IF(A28=0,"",IF(A28&gt;1,(170+85*(A28-1)),170))</f>
        <v/>
      </c>
      <c r="N28" s="231" t="s">
        <v>60</v>
      </c>
      <c r="O28" s="232" t="s">
        <v>50</v>
      </c>
      <c r="P28" s="143"/>
      <c r="Q28" s="141"/>
      <c r="R28" s="107">
        <v>36</v>
      </c>
      <c r="S28" s="107"/>
      <c r="T28" s="107">
        <v>70</v>
      </c>
    </row>
    <row r="29" spans="1:20" ht="14.25" customHeight="1" x14ac:dyDescent="0.2">
      <c r="A29" s="94"/>
      <c r="B29" s="95" t="s">
        <v>156</v>
      </c>
      <c r="C29" s="118"/>
      <c r="D29" s="118"/>
      <c r="E29" s="118"/>
      <c r="F29" s="118"/>
      <c r="G29" s="118"/>
      <c r="H29" s="118"/>
      <c r="I29" s="289"/>
      <c r="J29" s="38"/>
      <c r="K29" s="39"/>
      <c r="L29" s="40"/>
      <c r="M29" s="210"/>
      <c r="N29" s="231"/>
      <c r="O29" s="232"/>
      <c r="P29" s="143"/>
      <c r="Q29" s="141"/>
      <c r="R29" s="107"/>
      <c r="S29" s="107"/>
      <c r="T29" s="107"/>
    </row>
    <row r="30" spans="1:20" ht="14.25" customHeight="1" x14ac:dyDescent="0.2">
      <c r="A30" s="94"/>
      <c r="B30" s="290"/>
      <c r="C30" s="291"/>
      <c r="D30" s="291"/>
      <c r="E30" s="118"/>
      <c r="F30" s="118"/>
      <c r="G30" s="118"/>
      <c r="H30" s="118"/>
      <c r="I30" s="289"/>
      <c r="J30" s="38"/>
      <c r="K30" s="39"/>
      <c r="L30" s="40"/>
      <c r="M30" s="210"/>
      <c r="N30" s="231"/>
      <c r="O30" s="232"/>
      <c r="P30" s="143"/>
      <c r="Q30" s="141"/>
      <c r="R30" s="107"/>
      <c r="S30" s="107"/>
      <c r="T30" s="107"/>
    </row>
    <row r="31" spans="1:20" ht="14.25" customHeight="1" x14ac:dyDescent="0.2">
      <c r="A31" s="94"/>
      <c r="B31" s="280" t="s">
        <v>157</v>
      </c>
      <c r="C31" s="292"/>
      <c r="D31" s="292"/>
      <c r="E31" s="292"/>
      <c r="F31" s="292"/>
      <c r="G31" s="292"/>
      <c r="H31" s="292"/>
      <c r="I31" s="293"/>
      <c r="J31" s="38"/>
      <c r="K31" s="39"/>
      <c r="L31" s="40"/>
      <c r="M31" s="210"/>
      <c r="N31" s="231"/>
      <c r="O31" s="232"/>
      <c r="P31" s="143"/>
      <c r="Q31" s="141"/>
      <c r="R31" s="107"/>
      <c r="S31" s="107"/>
      <c r="T31" s="107"/>
    </row>
    <row r="32" spans="1:20" ht="14.25" customHeight="1" x14ac:dyDescent="0.2">
      <c r="A32" s="94"/>
      <c r="B32" s="294"/>
      <c r="C32" s="198"/>
      <c r="D32" s="198"/>
      <c r="E32" s="121"/>
      <c r="F32" s="121"/>
      <c r="G32" s="121"/>
      <c r="H32" s="121"/>
      <c r="I32" s="295"/>
      <c r="J32" s="171"/>
      <c r="K32" s="39"/>
      <c r="L32" s="40"/>
      <c r="M32" s="210"/>
      <c r="N32" s="231"/>
      <c r="O32" s="232"/>
      <c r="P32" s="143"/>
      <c r="Q32" s="141"/>
      <c r="R32" s="107"/>
      <c r="S32" s="107"/>
      <c r="T32" s="107"/>
    </row>
    <row r="33" spans="1:23" s="5" customFormat="1" ht="14.25" customHeight="1" thickBot="1" x14ac:dyDescent="0.25">
      <c r="A33" s="174" t="s">
        <v>109</v>
      </c>
      <c r="B33" s="176" t="s">
        <v>108</v>
      </c>
      <c r="C33" s="296"/>
      <c r="D33" s="296"/>
      <c r="E33" s="296"/>
      <c r="F33" s="296"/>
      <c r="G33" s="296"/>
      <c r="H33" s="296"/>
      <c r="I33" s="297"/>
      <c r="J33" s="42"/>
      <c r="K33" s="43"/>
      <c r="L33" s="44"/>
      <c r="M33" s="211"/>
      <c r="N33" s="231"/>
      <c r="O33" s="232"/>
      <c r="P33" s="143"/>
      <c r="Q33" s="142"/>
      <c r="R33" s="126"/>
      <c r="S33" s="126"/>
      <c r="T33" s="126"/>
      <c r="U33" s="128"/>
    </row>
    <row r="34" spans="1:23" ht="14.25" customHeight="1" x14ac:dyDescent="0.2">
      <c r="A34" s="12"/>
      <c r="B34" s="282" t="s">
        <v>173</v>
      </c>
      <c r="C34" s="298"/>
      <c r="D34" s="299"/>
      <c r="E34" s="300"/>
      <c r="F34" s="300"/>
      <c r="G34" s="300"/>
      <c r="H34" s="300"/>
      <c r="I34" s="301"/>
      <c r="J34" s="100">
        <v>450</v>
      </c>
      <c r="K34" s="39"/>
      <c r="L34" s="40" t="str">
        <f>+IF(A34="","",+A34*J34)</f>
        <v/>
      </c>
      <c r="M34" s="210"/>
      <c r="N34" s="227" t="s">
        <v>48</v>
      </c>
      <c r="O34" s="233" t="s">
        <v>47</v>
      </c>
      <c r="P34" s="228"/>
      <c r="Q34" s="141"/>
      <c r="R34" s="107"/>
      <c r="S34" s="107"/>
      <c r="T34" s="107"/>
    </row>
    <row r="35" spans="1:23" ht="14.25" customHeight="1" x14ac:dyDescent="0.2">
      <c r="A35" s="14"/>
      <c r="B35" s="99" t="s">
        <v>174</v>
      </c>
      <c r="C35" s="118"/>
      <c r="D35" s="302"/>
      <c r="E35" s="118"/>
      <c r="F35" s="118"/>
      <c r="G35" s="118"/>
      <c r="H35" s="118"/>
      <c r="I35" s="289"/>
      <c r="J35" s="100">
        <v>200</v>
      </c>
      <c r="K35" s="39"/>
      <c r="L35" s="40" t="str">
        <f>+IF(A35="","",+A35*J35)</f>
        <v/>
      </c>
      <c r="M35" s="210"/>
      <c r="N35" s="227" t="s">
        <v>48</v>
      </c>
      <c r="O35" s="227"/>
      <c r="P35" s="228"/>
      <c r="Q35" s="141"/>
      <c r="R35" s="107"/>
      <c r="S35" s="107"/>
      <c r="T35" s="107"/>
    </row>
    <row r="36" spans="1:23" s="5" customFormat="1" ht="14.25" customHeight="1" thickBot="1" x14ac:dyDescent="0.25">
      <c r="A36" s="153" t="s">
        <v>105</v>
      </c>
      <c r="B36" s="30"/>
      <c r="C36" s="296"/>
      <c r="D36" s="296"/>
      <c r="E36" s="296"/>
      <c r="F36" s="296"/>
      <c r="G36" s="296"/>
      <c r="H36" s="296"/>
      <c r="I36" s="297"/>
      <c r="J36" s="42"/>
      <c r="K36" s="43"/>
      <c r="L36" s="40"/>
      <c r="M36" s="210"/>
      <c r="N36" s="227"/>
      <c r="O36" s="234"/>
      <c r="P36" s="230"/>
      <c r="Q36" s="142"/>
      <c r="R36" s="126"/>
      <c r="S36" s="126"/>
      <c r="T36" s="126"/>
      <c r="U36" s="128"/>
    </row>
    <row r="37" spans="1:23" ht="14.25" customHeight="1" x14ac:dyDescent="0.2">
      <c r="A37" s="21"/>
      <c r="B37" s="288" t="s">
        <v>110</v>
      </c>
      <c r="C37" s="303"/>
      <c r="D37" s="193" t="s">
        <v>96</v>
      </c>
      <c r="E37" s="303"/>
      <c r="F37" s="303"/>
      <c r="G37" s="303"/>
      <c r="H37" s="303"/>
      <c r="I37" s="304"/>
      <c r="J37" s="100">
        <v>618</v>
      </c>
      <c r="K37" s="39"/>
      <c r="L37" s="40" t="str">
        <f>+IF(A37="","",+A37*J37)</f>
        <v/>
      </c>
      <c r="M37" s="210" t="str">
        <f>IF(A37=0,"",85)</f>
        <v/>
      </c>
      <c r="N37" s="227">
        <v>85</v>
      </c>
      <c r="O37" s="233" t="s">
        <v>51</v>
      </c>
      <c r="P37" s="228"/>
      <c r="Q37" s="141"/>
      <c r="R37" s="107">
        <v>36</v>
      </c>
      <c r="S37" s="107"/>
      <c r="T37" s="107">
        <v>35</v>
      </c>
    </row>
    <row r="38" spans="1:23" ht="14.25" customHeight="1" x14ac:dyDescent="0.2">
      <c r="A38" s="12"/>
      <c r="B38" s="288" t="s">
        <v>95</v>
      </c>
      <c r="C38" s="300"/>
      <c r="D38" s="194" t="s">
        <v>96</v>
      </c>
      <c r="E38" s="300"/>
      <c r="F38" s="300"/>
      <c r="G38" s="300"/>
      <c r="H38" s="300"/>
      <c r="I38" s="301"/>
      <c r="J38" s="100">
        <v>308</v>
      </c>
      <c r="K38" s="39"/>
      <c r="L38" s="40" t="str">
        <f>+IF(A38="","",+A38*J38)</f>
        <v/>
      </c>
      <c r="M38" s="210" t="str">
        <f>IF(A38=0,"",85)</f>
        <v/>
      </c>
      <c r="N38" s="227">
        <v>85</v>
      </c>
      <c r="O38" s="227" t="s">
        <v>51</v>
      </c>
      <c r="P38" s="228"/>
      <c r="Q38" s="141"/>
      <c r="R38" s="107">
        <v>36</v>
      </c>
      <c r="S38" s="107"/>
      <c r="T38" s="107">
        <v>35</v>
      </c>
    </row>
    <row r="39" spans="1:23" s="159" customFormat="1" ht="14.25" customHeight="1" x14ac:dyDescent="0.2">
      <c r="A39" s="154"/>
      <c r="B39" s="305" t="s">
        <v>153</v>
      </c>
      <c r="C39" s="195"/>
      <c r="D39" s="155"/>
      <c r="E39" s="155"/>
      <c r="F39" s="155"/>
      <c r="G39" s="155"/>
      <c r="H39" s="155"/>
      <c r="I39" s="156"/>
      <c r="J39" s="157">
        <v>120</v>
      </c>
      <c r="K39" s="158"/>
      <c r="L39" s="160" t="str">
        <f t="shared" ref="L39" si="7">+IF(A39="","",+A39*J39)</f>
        <v/>
      </c>
      <c r="M39" s="161" t="str">
        <f>IF(A39=0,"",85)</f>
        <v/>
      </c>
      <c r="N39" s="227" t="s">
        <v>52</v>
      </c>
      <c r="O39" s="235"/>
      <c r="P39" s="236"/>
    </row>
    <row r="40" spans="1:23" s="5" customFormat="1" ht="14.25" customHeight="1" thickBot="1" x14ac:dyDescent="0.25">
      <c r="A40" s="153" t="s">
        <v>104</v>
      </c>
      <c r="B40" s="30"/>
      <c r="C40" s="296"/>
      <c r="D40" s="296"/>
      <c r="E40" s="296"/>
      <c r="F40" s="296"/>
      <c r="G40" s="296"/>
      <c r="H40" s="296"/>
      <c r="I40" s="297"/>
      <c r="J40" s="42"/>
      <c r="K40" s="43"/>
      <c r="L40" s="44"/>
      <c r="M40" s="211"/>
      <c r="N40" s="227"/>
      <c r="O40" s="229"/>
      <c r="P40" s="230"/>
      <c r="Q40" s="142"/>
      <c r="R40" s="126"/>
      <c r="S40" s="126"/>
      <c r="T40" s="126"/>
      <c r="U40" s="128"/>
    </row>
    <row r="41" spans="1:23" ht="14.25" customHeight="1" x14ac:dyDescent="0.2">
      <c r="A41" s="21"/>
      <c r="B41" s="306" t="s">
        <v>97</v>
      </c>
      <c r="C41" s="307"/>
      <c r="D41" s="299"/>
      <c r="E41" s="307"/>
      <c r="F41" s="307"/>
      <c r="G41" s="307"/>
      <c r="H41" s="307"/>
      <c r="I41" s="308"/>
      <c r="J41" s="100">
        <v>64</v>
      </c>
      <c r="K41" s="39"/>
      <c r="L41" s="40" t="str">
        <f t="shared" ref="L41:L42" si="8">+IF(A41="","",+A41*J41)</f>
        <v/>
      </c>
      <c r="M41" s="210"/>
      <c r="N41" s="227" t="s">
        <v>52</v>
      </c>
      <c r="O41" s="227"/>
      <c r="P41" s="228"/>
      <c r="Q41" s="141"/>
      <c r="R41" s="107"/>
      <c r="S41" s="107"/>
      <c r="T41" s="107"/>
    </row>
    <row r="42" spans="1:23" ht="14.25" customHeight="1" x14ac:dyDescent="0.2">
      <c r="A42" s="96"/>
      <c r="B42" s="168" t="s">
        <v>98</v>
      </c>
      <c r="C42" s="307"/>
      <c r="D42" s="302"/>
      <c r="E42" s="307"/>
      <c r="F42" s="307"/>
      <c r="G42" s="307"/>
      <c r="H42" s="307"/>
      <c r="I42" s="308"/>
      <c r="J42" s="100">
        <v>120</v>
      </c>
      <c r="K42" s="39"/>
      <c r="L42" s="40" t="str">
        <f t="shared" si="8"/>
        <v/>
      </c>
      <c r="M42" s="210"/>
      <c r="N42" s="227" t="s">
        <v>48</v>
      </c>
      <c r="O42" s="227"/>
      <c r="P42" s="228"/>
      <c r="Q42" s="141"/>
      <c r="R42" s="107"/>
      <c r="S42" s="107"/>
      <c r="T42" s="107"/>
    </row>
    <row r="43" spans="1:23" s="5" customFormat="1" ht="14.25" customHeight="1" thickBot="1" x14ac:dyDescent="0.25">
      <c r="A43" s="153" t="s">
        <v>103</v>
      </c>
      <c r="B43" s="30"/>
      <c r="C43" s="296"/>
      <c r="D43" s="296"/>
      <c r="E43" s="296"/>
      <c r="F43" s="296"/>
      <c r="G43" s="296"/>
      <c r="H43" s="296"/>
      <c r="I43" s="297"/>
      <c r="J43" s="42"/>
      <c r="K43" s="43"/>
      <c r="L43" s="44"/>
      <c r="M43" s="211"/>
      <c r="N43" s="227"/>
      <c r="O43" s="229"/>
      <c r="P43" s="230"/>
      <c r="Q43" s="142"/>
      <c r="R43" s="126"/>
      <c r="S43" s="126"/>
      <c r="T43" s="126"/>
      <c r="U43" s="128"/>
    </row>
    <row r="44" spans="1:23" ht="14.25" customHeight="1" x14ac:dyDescent="0.2">
      <c r="A44" s="12"/>
      <c r="B44" s="168" t="s">
        <v>147</v>
      </c>
      <c r="C44" s="300"/>
      <c r="D44" s="196" t="s">
        <v>151</v>
      </c>
      <c r="E44" s="300"/>
      <c r="F44" s="300"/>
      <c r="G44" s="300"/>
      <c r="H44" s="300"/>
      <c r="I44" s="301"/>
      <c r="J44" s="100">
        <v>836</v>
      </c>
      <c r="K44" s="39"/>
      <c r="L44" s="40" t="str">
        <f>+IF(A44="","",+A44*J44)</f>
        <v/>
      </c>
      <c r="M44" s="210" t="str">
        <f>IF(A44=0,"",IF(A44&gt;1,(170+85*(A44-1)),170))</f>
        <v/>
      </c>
      <c r="N44" s="231" t="s">
        <v>59</v>
      </c>
      <c r="O44" s="231" t="s">
        <v>50</v>
      </c>
      <c r="P44" s="228"/>
      <c r="Q44" s="141"/>
      <c r="R44" s="129">
        <v>72</v>
      </c>
      <c r="S44" s="129"/>
      <c r="T44" s="129">
        <v>70</v>
      </c>
    </row>
    <row r="45" spans="1:23" ht="14.25" customHeight="1" x14ac:dyDescent="0.2">
      <c r="A45" s="14"/>
      <c r="B45" s="168" t="s">
        <v>99</v>
      </c>
      <c r="C45" s="300"/>
      <c r="D45" s="309" t="s">
        <v>100</v>
      </c>
      <c r="E45" s="300"/>
      <c r="F45" s="300"/>
      <c r="G45" s="300"/>
      <c r="H45" s="300"/>
      <c r="I45" s="301"/>
      <c r="J45" s="100">
        <v>300</v>
      </c>
      <c r="K45" s="39"/>
      <c r="L45" s="40" t="str">
        <f>+IF(A45="","",+A45*J45)</f>
        <v/>
      </c>
      <c r="M45" s="210" t="str">
        <f>IF(A45=0,"",IF(A45&gt;1,(63.75+31.87*(A45-1)),63.75))</f>
        <v/>
      </c>
      <c r="N45" s="231" t="s">
        <v>58</v>
      </c>
      <c r="O45" s="231" t="s">
        <v>53</v>
      </c>
      <c r="P45" s="228"/>
      <c r="Q45" s="141"/>
      <c r="R45" s="107">
        <v>36</v>
      </c>
      <c r="S45" s="107"/>
      <c r="T45" s="107">
        <v>17.5</v>
      </c>
    </row>
    <row r="46" spans="1:23" ht="14.25" customHeight="1" thickBot="1" x14ac:dyDescent="0.25">
      <c r="A46" s="172" t="s">
        <v>57</v>
      </c>
      <c r="B46" s="47"/>
      <c r="C46" s="296"/>
      <c r="D46" s="296"/>
      <c r="E46" s="296"/>
      <c r="F46" s="296"/>
      <c r="G46" s="296"/>
      <c r="H46" s="296"/>
      <c r="I46" s="297"/>
      <c r="J46" s="38"/>
      <c r="K46" s="39"/>
      <c r="L46" s="40"/>
      <c r="M46" s="210"/>
      <c r="N46" s="227"/>
      <c r="O46" s="231"/>
      <c r="P46" s="228"/>
      <c r="Q46" s="141"/>
      <c r="R46" s="107"/>
      <c r="S46" s="107"/>
      <c r="T46" s="107"/>
    </row>
    <row r="47" spans="1:23" ht="14.25" customHeight="1" x14ac:dyDescent="0.2">
      <c r="A47" s="94"/>
      <c r="B47" s="120" t="s">
        <v>106</v>
      </c>
      <c r="C47" s="118" t="s">
        <v>160</v>
      </c>
      <c r="D47" s="118"/>
      <c r="E47" s="118"/>
      <c r="F47" s="118"/>
      <c r="G47" s="118"/>
      <c r="H47" s="118"/>
      <c r="I47" s="289"/>
      <c r="J47" s="130"/>
      <c r="K47" s="39"/>
      <c r="L47" s="40" t="str">
        <f>+IF(A47="","",+A47*J47)</f>
        <v/>
      </c>
      <c r="M47" s="210"/>
      <c r="N47" s="227"/>
      <c r="O47" s="231"/>
      <c r="P47" s="228"/>
      <c r="Q47" s="141"/>
      <c r="R47" s="107"/>
      <c r="S47" s="107"/>
      <c r="T47" s="107"/>
    </row>
    <row r="48" spans="1:23" ht="14.25" customHeight="1" x14ac:dyDescent="0.2">
      <c r="A48" s="94"/>
      <c r="B48" s="99" t="s">
        <v>107</v>
      </c>
      <c r="C48" s="118" t="s">
        <v>160</v>
      </c>
      <c r="D48" s="118"/>
      <c r="E48" s="118"/>
      <c r="F48" s="118"/>
      <c r="G48" s="118"/>
      <c r="H48" s="118"/>
      <c r="I48" s="289"/>
      <c r="J48" s="100"/>
      <c r="K48" s="39"/>
      <c r="L48" s="40" t="str">
        <f>+IF(A48="","",+A48*J48)</f>
        <v/>
      </c>
      <c r="M48" s="210"/>
      <c r="N48" s="237" t="s">
        <v>159</v>
      </c>
      <c r="O48" s="237"/>
      <c r="P48" s="228"/>
      <c r="Q48" s="141"/>
      <c r="R48" s="141"/>
      <c r="S48" s="141"/>
      <c r="T48" s="141"/>
      <c r="U48" s="141"/>
      <c r="V48" s="141"/>
      <c r="W48" s="141"/>
    </row>
    <row r="49" spans="1:22" s="159" customFormat="1" ht="14.25" customHeight="1" thickBot="1" x14ac:dyDescent="0.25">
      <c r="A49" s="153" t="s">
        <v>101</v>
      </c>
      <c r="B49" s="310"/>
      <c r="C49" s="311"/>
      <c r="D49" s="311"/>
      <c r="E49" s="311"/>
      <c r="F49" s="311"/>
      <c r="G49" s="311"/>
      <c r="H49" s="311"/>
      <c r="I49" s="312"/>
      <c r="J49" s="157"/>
      <c r="K49" s="162"/>
      <c r="L49" s="163"/>
      <c r="M49" s="164"/>
      <c r="N49" s="238" t="s">
        <v>146</v>
      </c>
      <c r="O49" s="237"/>
      <c r="P49" s="228"/>
      <c r="Q49" s="141"/>
      <c r="R49" s="141"/>
      <c r="S49" s="141"/>
      <c r="T49" s="141"/>
      <c r="U49" s="141"/>
      <c r="V49" s="141"/>
    </row>
    <row r="50" spans="1:22" s="159" customFormat="1" ht="14.25" customHeight="1" x14ac:dyDescent="0.2">
      <c r="A50" s="165"/>
      <c r="B50" s="306" t="s">
        <v>102</v>
      </c>
      <c r="C50" s="166"/>
      <c r="D50" s="166"/>
      <c r="E50" s="166"/>
      <c r="F50" s="166"/>
      <c r="G50" s="166"/>
      <c r="H50" s="166"/>
      <c r="I50" s="167"/>
      <c r="J50" s="163"/>
      <c r="K50" s="162"/>
      <c r="L50" s="163"/>
      <c r="M50" s="161" t="str">
        <f>IF(A50=0,"",IF(A50&gt;1,(170+85*(A50-1)),170))</f>
        <v/>
      </c>
      <c r="N50" s="239"/>
      <c r="O50" s="240"/>
      <c r="P50" s="236"/>
    </row>
    <row r="51" spans="1:22" ht="15.6" customHeight="1" x14ac:dyDescent="0.2">
      <c r="A51" s="41"/>
      <c r="B51" s="197"/>
      <c r="C51" s="121"/>
      <c r="D51" s="190"/>
      <c r="E51" s="41"/>
      <c r="F51" s="41"/>
      <c r="G51" s="41"/>
      <c r="H51" s="41"/>
      <c r="I51" s="41"/>
      <c r="J51" s="41"/>
      <c r="K51" s="41"/>
      <c r="L51" s="48"/>
      <c r="M51" s="137"/>
      <c r="N51" s="225"/>
      <c r="O51" s="241"/>
      <c r="P51" s="242"/>
      <c r="Q51" s="144"/>
    </row>
    <row r="52" spans="1:22" ht="19.350000000000001" customHeight="1" x14ac:dyDescent="0.2">
      <c r="A52" s="41"/>
      <c r="B52" s="122"/>
      <c r="C52" s="198"/>
      <c r="D52" s="191"/>
      <c r="E52" s="41"/>
      <c r="F52" s="41"/>
      <c r="G52" s="37"/>
      <c r="H52" s="41"/>
      <c r="I52" s="41"/>
      <c r="J52" s="41"/>
      <c r="K52" s="41"/>
      <c r="L52" s="48"/>
      <c r="M52" s="137"/>
      <c r="N52" s="223"/>
      <c r="O52" s="224"/>
      <c r="P52" s="121"/>
    </row>
    <row r="53" spans="1:22" ht="42.6" customHeight="1" x14ac:dyDescent="0.2">
      <c r="A53" s="278" t="s">
        <v>111</v>
      </c>
      <c r="B53" s="279"/>
      <c r="C53" s="279"/>
      <c r="D53" s="279"/>
      <c r="E53" s="279"/>
      <c r="F53" s="279"/>
      <c r="G53" s="279"/>
      <c r="H53" s="49"/>
      <c r="I53" s="313"/>
      <c r="J53" s="119" t="s">
        <v>116</v>
      </c>
      <c r="K53" s="50"/>
      <c r="L53" s="46" t="str">
        <f>+IF(SUM(L15:L45)=0,"",SUM(L15:L45))</f>
        <v/>
      </c>
      <c r="M53" s="147"/>
      <c r="N53" s="243"/>
      <c r="O53" s="244"/>
      <c r="P53" s="245"/>
      <c r="Q53" s="245"/>
      <c r="R53" s="246"/>
    </row>
    <row r="54" spans="1:22" ht="3" customHeight="1" x14ac:dyDescent="0.25">
      <c r="A54" s="51"/>
      <c r="B54" s="41"/>
      <c r="C54" s="41"/>
      <c r="D54" s="41"/>
      <c r="E54" s="41"/>
      <c r="F54" s="41"/>
      <c r="G54" s="52"/>
      <c r="H54" s="52"/>
      <c r="I54" s="99"/>
      <c r="J54" s="314"/>
      <c r="K54" s="53"/>
      <c r="L54" s="45"/>
      <c r="M54" s="147"/>
      <c r="N54" s="243"/>
      <c r="O54" s="244"/>
      <c r="P54" s="245"/>
      <c r="Q54" s="245"/>
      <c r="R54" s="246"/>
    </row>
    <row r="55" spans="1:22" x14ac:dyDescent="0.2">
      <c r="A55" s="97" t="s">
        <v>112</v>
      </c>
      <c r="B55" s="275"/>
      <c r="C55" s="276"/>
      <c r="D55" s="276"/>
      <c r="E55" s="54"/>
      <c r="F55" s="10"/>
      <c r="G55" s="55" t="s">
        <v>154</v>
      </c>
      <c r="H55" s="56"/>
      <c r="I55" s="313"/>
      <c r="J55" s="98" t="s">
        <v>117</v>
      </c>
      <c r="K55" s="57">
        <v>100</v>
      </c>
      <c r="L55" s="38" t="str">
        <f>+IF(L53="","",K55)</f>
        <v/>
      </c>
      <c r="M55" s="147"/>
      <c r="N55" s="243"/>
      <c r="O55" s="244"/>
      <c r="P55" s="245"/>
      <c r="Q55" s="245"/>
      <c r="R55" s="246"/>
    </row>
    <row r="56" spans="1:22" ht="3" customHeight="1" x14ac:dyDescent="0.2">
      <c r="A56" s="97"/>
      <c r="B56" s="59"/>
      <c r="C56" s="59"/>
      <c r="D56" s="60"/>
      <c r="E56" s="54"/>
      <c r="F56" s="10"/>
      <c r="G56" s="61"/>
      <c r="H56" s="61"/>
      <c r="I56" s="99"/>
      <c r="J56" s="314"/>
      <c r="K56" s="62"/>
      <c r="L56" s="45"/>
      <c r="M56" s="147"/>
      <c r="N56" s="243"/>
      <c r="O56" s="244"/>
      <c r="P56" s="245"/>
      <c r="Q56" s="245"/>
      <c r="R56" s="246"/>
    </row>
    <row r="57" spans="1:22" x14ac:dyDescent="0.2">
      <c r="A57" s="177" t="s">
        <v>113</v>
      </c>
      <c r="B57" s="275"/>
      <c r="C57" s="276"/>
      <c r="D57" s="276"/>
      <c r="E57" s="54"/>
      <c r="F57" s="10"/>
      <c r="G57" s="56"/>
      <c r="H57" s="56"/>
      <c r="I57" s="64"/>
      <c r="J57" s="98" t="s">
        <v>149</v>
      </c>
      <c r="K57" s="57"/>
      <c r="L57" s="63">
        <f>SUM(M:M)</f>
        <v>0</v>
      </c>
      <c r="M57" s="147"/>
      <c r="N57" s="243"/>
      <c r="O57" s="244"/>
      <c r="P57" s="245"/>
      <c r="Q57" s="245"/>
      <c r="R57" s="246"/>
      <c r="S57" s="246"/>
      <c r="T57" s="246"/>
    </row>
    <row r="58" spans="1:22" ht="3" customHeight="1" x14ac:dyDescent="0.2">
      <c r="A58" s="97"/>
      <c r="B58" s="41"/>
      <c r="C58" s="41"/>
      <c r="D58" s="54"/>
      <c r="E58" s="54"/>
      <c r="F58" s="10"/>
      <c r="G58" s="61"/>
      <c r="H58" s="61"/>
      <c r="I58" s="99"/>
      <c r="J58" s="314"/>
      <c r="K58" s="53"/>
      <c r="L58" s="45"/>
      <c r="M58" s="147"/>
      <c r="N58" s="243"/>
      <c r="O58" s="244"/>
      <c r="P58" s="245"/>
      <c r="Q58" s="245"/>
      <c r="R58" s="246"/>
      <c r="S58" s="246"/>
      <c r="T58" s="246"/>
    </row>
    <row r="59" spans="1:22" x14ac:dyDescent="0.2">
      <c r="A59" s="64"/>
      <c r="B59" s="41"/>
      <c r="C59" s="199"/>
      <c r="D59" s="54"/>
      <c r="E59" s="54"/>
      <c r="F59" s="9"/>
      <c r="G59" s="61"/>
      <c r="H59" s="61"/>
      <c r="I59" s="294"/>
      <c r="J59" s="98" t="s">
        <v>118</v>
      </c>
      <c r="K59" s="57"/>
      <c r="L59" s="58" t="str">
        <f>+IF(L53="","",L53*0.095)</f>
        <v/>
      </c>
      <c r="M59" s="147"/>
      <c r="N59" s="243"/>
      <c r="O59" s="244"/>
      <c r="P59" s="245"/>
      <c r="Q59" s="245"/>
      <c r="R59" s="246"/>
      <c r="S59" s="246"/>
      <c r="T59" s="246"/>
    </row>
    <row r="60" spans="1:22" ht="3.75" customHeight="1" x14ac:dyDescent="0.2">
      <c r="A60" s="64"/>
      <c r="B60" s="41"/>
      <c r="C60" s="41"/>
      <c r="D60" s="54"/>
      <c r="E60" s="54"/>
      <c r="F60" s="10"/>
      <c r="G60" s="61"/>
      <c r="H60" s="61"/>
      <c r="I60" s="99"/>
      <c r="J60" s="314"/>
      <c r="K60" s="53"/>
      <c r="L60" s="45"/>
      <c r="M60" s="147"/>
      <c r="N60" s="243"/>
      <c r="O60" s="244"/>
      <c r="P60" s="245"/>
      <c r="Q60" s="245"/>
      <c r="R60" s="246"/>
      <c r="S60" s="246"/>
      <c r="T60" s="246"/>
    </row>
    <row r="61" spans="1:22" x14ac:dyDescent="0.2">
      <c r="A61" s="177" t="s">
        <v>114</v>
      </c>
      <c r="B61" s="41"/>
      <c r="C61" s="276"/>
      <c r="D61" s="276"/>
      <c r="E61" s="54"/>
      <c r="F61" s="15"/>
      <c r="G61" s="61"/>
      <c r="H61" s="61"/>
      <c r="I61" s="294"/>
      <c r="J61" s="65" t="s">
        <v>119</v>
      </c>
      <c r="K61" s="65"/>
      <c r="L61" s="58" t="str">
        <f>+IF(L53="","",+L53+L55+L57+L59)</f>
        <v/>
      </c>
      <c r="M61" s="147"/>
      <c r="N61" s="243"/>
      <c r="O61" s="244"/>
      <c r="P61" s="245"/>
      <c r="Q61" s="245"/>
      <c r="R61" s="246"/>
      <c r="S61" s="246"/>
      <c r="T61" s="246"/>
    </row>
    <row r="62" spans="1:22" ht="3" customHeight="1" x14ac:dyDescent="0.2">
      <c r="A62" s="64"/>
      <c r="B62" s="41"/>
      <c r="C62" s="66"/>
      <c r="D62" s="54"/>
      <c r="E62" s="54"/>
      <c r="F62" s="15"/>
      <c r="G62" s="66"/>
      <c r="H62" s="41"/>
      <c r="I62" s="99"/>
      <c r="J62" s="67"/>
      <c r="K62" s="67"/>
      <c r="L62" s="45"/>
      <c r="M62" s="147"/>
      <c r="N62" s="243"/>
      <c r="O62" s="244"/>
      <c r="P62" s="245"/>
      <c r="Q62" s="245"/>
      <c r="R62" s="246"/>
      <c r="S62" s="246"/>
      <c r="T62" s="246"/>
    </row>
    <row r="63" spans="1:22" x14ac:dyDescent="0.2">
      <c r="A63" s="177" t="s">
        <v>115</v>
      </c>
      <c r="B63" s="41"/>
      <c r="C63" s="275"/>
      <c r="D63" s="276"/>
      <c r="E63" s="66"/>
      <c r="F63" s="15"/>
      <c r="G63" s="68" t="s">
        <v>47</v>
      </c>
      <c r="H63" s="61"/>
      <c r="I63" s="294"/>
      <c r="J63" s="98" t="s">
        <v>120</v>
      </c>
      <c r="K63" s="140">
        <f>+VLOOKUP(D1,A122:B131,2,FALSE)</f>
        <v>9.9750000000000005E-2</v>
      </c>
      <c r="L63" s="58" t="str">
        <f>+IF(D1="Manitoba",+IF(L61="","",(L53+L57+L59)*K63),IF(OR(D1="XXX", D1="PEI"),+IF(L61="","",+(L61+L65)*K63),+IF(L61="","",+L61*K63)))</f>
        <v/>
      </c>
      <c r="M63" s="147"/>
      <c r="N63" s="243"/>
      <c r="O63" s="244"/>
      <c r="P63" s="245"/>
      <c r="Q63" s="245"/>
      <c r="R63" s="246"/>
      <c r="S63" s="246"/>
      <c r="T63" s="246"/>
    </row>
    <row r="64" spans="1:22" ht="3" customHeight="1" x14ac:dyDescent="0.2">
      <c r="A64" s="64"/>
      <c r="B64" s="41"/>
      <c r="C64" s="66"/>
      <c r="D64" s="66"/>
      <c r="E64" s="66"/>
      <c r="F64" s="66"/>
      <c r="G64" s="69"/>
      <c r="H64" s="41"/>
      <c r="I64" s="99"/>
      <c r="J64" s="314"/>
      <c r="K64" s="70"/>
      <c r="L64" s="45"/>
      <c r="M64" s="147"/>
      <c r="N64" s="243"/>
      <c r="O64" s="244"/>
      <c r="P64" s="245"/>
      <c r="Q64" s="245"/>
      <c r="R64" s="246"/>
      <c r="S64" s="246"/>
      <c r="T64" s="246"/>
    </row>
    <row r="65" spans="1:20" x14ac:dyDescent="0.2">
      <c r="A65" s="64" t="s">
        <v>2</v>
      </c>
      <c r="B65" s="71"/>
      <c r="C65" s="275"/>
      <c r="D65" s="275"/>
      <c r="E65" s="66"/>
      <c r="F65" s="66"/>
      <c r="G65" s="69" t="s">
        <v>47</v>
      </c>
      <c r="H65" s="41"/>
      <c r="I65" s="294" t="s">
        <v>47</v>
      </c>
      <c r="J65" s="98" t="s">
        <v>121</v>
      </c>
      <c r="K65" s="72">
        <f>+VLOOKUP(D1,A122:C131,3,FALSE)</f>
        <v>0.05</v>
      </c>
      <c r="L65" s="58" t="str">
        <f>+IF(L61="","",+L61*+VLOOKUP(D1,A122:C131,3,FALSE))</f>
        <v/>
      </c>
      <c r="M65" s="147"/>
      <c r="N65" s="243"/>
      <c r="O65" s="244"/>
      <c r="P65" s="245"/>
      <c r="Q65" s="245"/>
      <c r="R65" s="246"/>
      <c r="S65" s="246"/>
      <c r="T65" s="246"/>
    </row>
    <row r="66" spans="1:20" ht="3" customHeight="1" x14ac:dyDescent="0.2">
      <c r="A66" s="64"/>
      <c r="B66" s="41"/>
      <c r="C66" s="66"/>
      <c r="D66" s="66"/>
      <c r="E66" s="66"/>
      <c r="F66" s="66"/>
      <c r="G66" s="73"/>
      <c r="H66" s="41"/>
      <c r="I66" s="99"/>
      <c r="J66" s="314"/>
      <c r="K66" s="53"/>
      <c r="L66" s="45"/>
      <c r="M66" s="147"/>
      <c r="N66" s="247"/>
      <c r="O66" s="244"/>
      <c r="P66" s="245"/>
      <c r="Q66" s="245"/>
      <c r="R66" s="246"/>
      <c r="S66" s="246"/>
      <c r="T66" s="246"/>
    </row>
    <row r="67" spans="1:20" ht="13.5" customHeight="1" x14ac:dyDescent="0.2">
      <c r="A67" s="64"/>
      <c r="B67" s="41"/>
      <c r="C67" s="66"/>
      <c r="D67" s="200"/>
      <c r="E67" s="66"/>
      <c r="F67" s="66"/>
      <c r="G67" s="74"/>
      <c r="H67" s="41"/>
      <c r="I67" s="173"/>
      <c r="J67" s="169" t="s">
        <v>142</v>
      </c>
      <c r="K67" s="170"/>
      <c r="L67" s="157">
        <f>+IF(G67&gt;=1,(L63*-1),A67)</f>
        <v>0</v>
      </c>
      <c r="M67" s="147"/>
      <c r="N67" s="247"/>
      <c r="O67" s="244"/>
      <c r="P67" s="245"/>
      <c r="Q67" s="245"/>
      <c r="R67" s="246"/>
      <c r="S67" s="246"/>
      <c r="T67" s="246"/>
    </row>
    <row r="68" spans="1:20" ht="3" customHeight="1" x14ac:dyDescent="0.2">
      <c r="A68" s="64"/>
      <c r="B68" s="41"/>
      <c r="C68" s="41"/>
      <c r="D68" s="41"/>
      <c r="E68" s="41"/>
      <c r="F68" s="41"/>
      <c r="G68" s="41"/>
      <c r="H68" s="41"/>
      <c r="I68" s="99"/>
      <c r="J68" s="314"/>
      <c r="K68" s="53"/>
      <c r="L68" s="45"/>
      <c r="M68" s="147"/>
      <c r="N68" s="247"/>
      <c r="O68" s="244"/>
      <c r="P68" s="245"/>
      <c r="Q68" s="245"/>
      <c r="R68" s="246"/>
      <c r="S68" s="246"/>
      <c r="T68" s="246"/>
    </row>
    <row r="69" spans="1:20" ht="15" x14ac:dyDescent="0.25">
      <c r="A69" s="220" t="s">
        <v>150</v>
      </c>
      <c r="B69" s="220"/>
      <c r="C69" s="220"/>
      <c r="D69" s="221"/>
      <c r="E69" s="37"/>
      <c r="F69" s="37"/>
      <c r="G69" s="37"/>
      <c r="H69" s="37"/>
      <c r="I69" s="99"/>
      <c r="J69" s="75" t="s">
        <v>1</v>
      </c>
      <c r="K69" s="76"/>
      <c r="L69" s="38" t="str">
        <f>+IF(L61="","",+L61+L63+L65)</f>
        <v/>
      </c>
      <c r="M69" s="147"/>
      <c r="N69" s="243"/>
      <c r="O69" s="244"/>
      <c r="P69" s="245"/>
      <c r="Q69" s="245"/>
      <c r="R69" s="246"/>
      <c r="S69" s="246"/>
      <c r="T69" s="246"/>
    </row>
    <row r="70" spans="1:20" ht="15.75" thickBot="1" x14ac:dyDescent="0.3">
      <c r="A70" s="77"/>
      <c r="B70" s="41"/>
      <c r="C70" s="41"/>
      <c r="D70" s="41"/>
      <c r="E70" s="41"/>
      <c r="F70" s="41"/>
      <c r="G70" s="41"/>
      <c r="H70" s="41"/>
      <c r="I70" s="152" t="s">
        <v>122</v>
      </c>
      <c r="J70" s="78"/>
      <c r="K70" s="79"/>
      <c r="L70" s="48"/>
      <c r="M70" s="147"/>
      <c r="N70" s="243"/>
      <c r="O70" s="244"/>
      <c r="P70" s="245"/>
      <c r="Q70" s="245"/>
      <c r="R70" s="246"/>
      <c r="S70" s="246"/>
      <c r="T70" s="246"/>
    </row>
    <row r="71" spans="1:20" ht="18" x14ac:dyDescent="0.25">
      <c r="A71" s="80" t="s">
        <v>123</v>
      </c>
      <c r="B71" s="81"/>
      <c r="C71" s="82"/>
      <c r="D71" s="217" t="s">
        <v>169</v>
      </c>
      <c r="E71" s="81"/>
      <c r="F71" s="81"/>
      <c r="G71" s="146"/>
      <c r="H71" s="83"/>
      <c r="I71" s="218" t="s">
        <v>171</v>
      </c>
      <c r="J71" s="219" t="s">
        <v>170</v>
      </c>
      <c r="K71" s="84"/>
      <c r="L71" s="85"/>
      <c r="M71" s="147"/>
      <c r="N71" s="243"/>
      <c r="O71" s="244"/>
      <c r="P71" s="245"/>
      <c r="Q71" s="245"/>
      <c r="R71" s="246"/>
      <c r="S71" s="246"/>
      <c r="T71" s="246"/>
    </row>
    <row r="72" spans="1:20" ht="18.75" thickBot="1" x14ac:dyDescent="0.3">
      <c r="A72" s="86"/>
      <c r="B72" s="87"/>
      <c r="C72" s="88" t="s">
        <v>124</v>
      </c>
      <c r="D72" s="207" t="s">
        <v>163</v>
      </c>
      <c r="E72" s="87"/>
      <c r="F72" s="87"/>
      <c r="G72" s="127"/>
      <c r="H72" s="89"/>
      <c r="I72" s="90"/>
      <c r="J72" s="91"/>
      <c r="K72" s="92"/>
      <c r="L72" s="93"/>
      <c r="M72" s="147"/>
      <c r="N72" s="243"/>
      <c r="O72" s="244"/>
      <c r="P72" s="245"/>
      <c r="Q72" s="245"/>
      <c r="R72" s="246"/>
      <c r="S72" s="246"/>
      <c r="T72" s="246"/>
    </row>
    <row r="73" spans="1:20" ht="6.75" customHeight="1" x14ac:dyDescent="0.2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147"/>
      <c r="N73" s="243"/>
      <c r="O73" s="244"/>
      <c r="P73" s="245"/>
      <c r="Q73" s="245"/>
      <c r="R73" s="246"/>
      <c r="S73" s="246"/>
      <c r="T73" s="246"/>
    </row>
    <row r="74" spans="1:20" ht="20.25" customHeight="1" x14ac:dyDescent="0.2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43"/>
      <c r="O74" s="244"/>
      <c r="P74" s="245"/>
      <c r="Q74" s="245"/>
      <c r="R74" s="246"/>
      <c r="S74" s="246"/>
      <c r="T74" s="246"/>
    </row>
    <row r="75" spans="1:20" ht="18.75" customHeight="1" x14ac:dyDescent="0.2">
      <c r="A75" s="259" t="s">
        <v>125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49"/>
      <c r="O75" s="244"/>
      <c r="P75" s="245"/>
      <c r="Q75" s="245"/>
      <c r="R75" s="246"/>
      <c r="S75" s="246"/>
      <c r="T75" s="246"/>
    </row>
    <row r="76" spans="1:20" ht="10.5" customHeight="1" x14ac:dyDescent="0.25">
      <c r="A76" s="179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49"/>
      <c r="O76" s="224"/>
      <c r="P76" s="121"/>
      <c r="Q76" s="246"/>
      <c r="R76" s="246"/>
      <c r="S76" s="246"/>
      <c r="T76" s="246"/>
    </row>
    <row r="77" spans="1:20" ht="46.5" customHeight="1" x14ac:dyDescent="0.2">
      <c r="A77" s="206">
        <v>1</v>
      </c>
      <c r="B77" s="254" t="s">
        <v>126</v>
      </c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48"/>
    </row>
    <row r="78" spans="1:20" ht="27" customHeight="1" x14ac:dyDescent="0.2">
      <c r="A78" s="159"/>
      <c r="B78" s="260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180"/>
    </row>
    <row r="79" spans="1:20" ht="32.25" customHeight="1" x14ac:dyDescent="0.2">
      <c r="A79" s="262" t="s">
        <v>127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180"/>
    </row>
    <row r="80" spans="1:20" ht="10.5" customHeight="1" x14ac:dyDescent="0.2">
      <c r="A80" s="181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178"/>
    </row>
    <row r="81" spans="1:14" ht="16.5" customHeight="1" x14ac:dyDescent="0.25">
      <c r="A81" s="202">
        <v>1</v>
      </c>
      <c r="B81" s="252" t="s">
        <v>128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178"/>
    </row>
    <row r="82" spans="1:14" ht="16.5" customHeight="1" x14ac:dyDescent="0.25">
      <c r="A82" s="179"/>
      <c r="B82" s="253" t="s">
        <v>129</v>
      </c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178"/>
    </row>
    <row r="83" spans="1:14" ht="16.5" customHeight="1" x14ac:dyDescent="0.25">
      <c r="A83" s="201"/>
      <c r="B83" s="267" t="s">
        <v>130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178"/>
    </row>
    <row r="84" spans="1:14" ht="16.5" customHeight="1" x14ac:dyDescent="0.25">
      <c r="A84" s="201"/>
      <c r="B84" s="267" t="s">
        <v>131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178"/>
    </row>
    <row r="85" spans="1:14" ht="16.5" customHeight="1" x14ac:dyDescent="0.25">
      <c r="A85" s="201"/>
      <c r="B85" s="267" t="s">
        <v>132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178"/>
    </row>
    <row r="86" spans="1:14" ht="16.5" customHeight="1" x14ac:dyDescent="0.25">
      <c r="A86" s="202"/>
      <c r="B86" s="267" t="s">
        <v>133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178"/>
    </row>
    <row r="87" spans="1:14" ht="16.5" customHeight="1" x14ac:dyDescent="0.25">
      <c r="A87" s="179"/>
      <c r="B87" s="268" t="s">
        <v>134</v>
      </c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178"/>
    </row>
    <row r="88" spans="1:14" ht="16.5" customHeight="1" x14ac:dyDescent="0.25">
      <c r="A88" s="201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178"/>
    </row>
    <row r="89" spans="1:14" ht="16.5" customHeight="1" x14ac:dyDescent="0.2">
      <c r="A89" s="182">
        <v>2</v>
      </c>
      <c r="B89" s="263" t="s">
        <v>135</v>
      </c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178"/>
    </row>
    <row r="90" spans="1:14" ht="16.5" customHeight="1" x14ac:dyDescent="0.2">
      <c r="A90" s="203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178"/>
    </row>
    <row r="91" spans="1:14" ht="16.5" customHeight="1" x14ac:dyDescent="0.2">
      <c r="A91" s="182">
        <v>3</v>
      </c>
      <c r="B91" s="263" t="s">
        <v>136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178"/>
    </row>
    <row r="92" spans="1:14" ht="16.5" customHeight="1" x14ac:dyDescent="0.2">
      <c r="A92" s="203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178"/>
    </row>
    <row r="93" spans="1:14" ht="16.5" customHeight="1" x14ac:dyDescent="0.2">
      <c r="A93" s="204">
        <v>4</v>
      </c>
      <c r="B93" s="263" t="s">
        <v>137</v>
      </c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178"/>
    </row>
    <row r="94" spans="1:14" ht="16.5" customHeight="1" x14ac:dyDescent="0.25">
      <c r="A94" s="182"/>
      <c r="B94" s="265" t="s">
        <v>138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178"/>
    </row>
    <row r="95" spans="1:14" ht="16.5" customHeight="1" x14ac:dyDescent="0.25">
      <c r="A95" s="203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178"/>
    </row>
    <row r="96" spans="1:14" ht="16.5" customHeight="1" x14ac:dyDescent="0.2">
      <c r="A96" s="204">
        <v>5</v>
      </c>
      <c r="B96" s="263" t="s">
        <v>143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178"/>
    </row>
    <row r="97" spans="1:14" ht="16.5" customHeight="1" x14ac:dyDescent="0.25">
      <c r="A97" s="182"/>
      <c r="B97" s="265" t="s">
        <v>139</v>
      </c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178"/>
    </row>
    <row r="98" spans="1:14" ht="16.5" customHeight="1" x14ac:dyDescent="0.25">
      <c r="A98" s="203"/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178"/>
    </row>
    <row r="99" spans="1:14" ht="16.5" customHeight="1" x14ac:dyDescent="0.2">
      <c r="A99" s="204">
        <v>6</v>
      </c>
      <c r="B99" s="263" t="s">
        <v>139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178"/>
    </row>
    <row r="100" spans="1:14" ht="16.5" customHeight="1" x14ac:dyDescent="0.2">
      <c r="A100" s="182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178"/>
    </row>
    <row r="101" spans="1:14" ht="16.5" customHeight="1" x14ac:dyDescent="0.2">
      <c r="A101" s="204">
        <v>7</v>
      </c>
      <c r="B101" s="263" t="s">
        <v>140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178"/>
    </row>
    <row r="102" spans="1:14" ht="16.5" customHeight="1" x14ac:dyDescent="0.2">
      <c r="A102" s="182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178"/>
    </row>
    <row r="103" spans="1:14" ht="16.5" customHeight="1" x14ac:dyDescent="0.2">
      <c r="A103" s="182">
        <v>8</v>
      </c>
      <c r="B103" s="263" t="s">
        <v>141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178"/>
    </row>
    <row r="104" spans="1:14" ht="16.5" customHeight="1" x14ac:dyDescent="0.2">
      <c r="A104" s="203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178"/>
    </row>
    <row r="105" spans="1:14" ht="16.5" customHeight="1" x14ac:dyDescent="0.2">
      <c r="A105" s="182">
        <v>9</v>
      </c>
      <c r="B105" s="263" t="s">
        <v>144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178"/>
    </row>
    <row r="106" spans="1:14" ht="16.5" customHeight="1" x14ac:dyDescent="0.2">
      <c r="A106" s="205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4" ht="16.5" customHeight="1" x14ac:dyDescent="0.2">
      <c r="A107" s="11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</row>
    <row r="108" spans="1:14" ht="16.5" customHeight="1" x14ac:dyDescent="0.2">
      <c r="A108" s="11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4" ht="16.5" customHeight="1" x14ac:dyDescent="0.2">
      <c r="A109" s="11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4" ht="16.5" customHeight="1" x14ac:dyDescent="0.2">
      <c r="A110" s="1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4" ht="16.5" customHeight="1" x14ac:dyDescent="0.2">
      <c r="A111" s="1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4" ht="16.5" customHeight="1" x14ac:dyDescent="0.2">
      <c r="A112" s="11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5" ht="16.5" customHeight="1" x14ac:dyDescent="0.2">
      <c r="A113" s="281"/>
      <c r="B113" s="213"/>
      <c r="C113" s="213"/>
      <c r="D113" s="214"/>
      <c r="E113" s="213"/>
      <c r="F113" s="213"/>
      <c r="G113" s="213"/>
      <c r="H113" s="184"/>
      <c r="I113" s="184"/>
      <c r="J113" s="184"/>
      <c r="K113" s="184"/>
      <c r="L113" s="184"/>
    </row>
    <row r="114" spans="1:15" ht="16.5" customHeight="1" x14ac:dyDescent="0.2">
      <c r="A114" s="123"/>
      <c r="B114" s="213"/>
      <c r="C114" s="213"/>
      <c r="D114" s="214"/>
      <c r="E114" s="213"/>
      <c r="F114" s="213"/>
      <c r="G114" s="213"/>
      <c r="H114" s="183"/>
      <c r="I114" s="183"/>
      <c r="J114" s="183"/>
      <c r="K114" s="183"/>
      <c r="L114" s="183"/>
    </row>
    <row r="115" spans="1:15" ht="16.5" customHeight="1" x14ac:dyDescent="0.2">
      <c r="A115" s="123"/>
      <c r="B115" s="213"/>
      <c r="C115" s="213"/>
      <c r="D115" s="214"/>
      <c r="E115" s="213"/>
      <c r="F115" s="213"/>
      <c r="G115" s="213"/>
      <c r="H115" s="183"/>
      <c r="I115" s="183"/>
      <c r="J115" s="183"/>
      <c r="K115" s="183"/>
      <c r="L115" s="183"/>
    </row>
    <row r="116" spans="1:15" ht="16.5" customHeight="1" x14ac:dyDescent="0.2">
      <c r="A116" s="123"/>
      <c r="B116" s="213"/>
      <c r="C116" s="213"/>
      <c r="D116" s="214"/>
      <c r="E116" s="213"/>
      <c r="F116" s="213"/>
      <c r="G116" s="213"/>
      <c r="H116" s="183"/>
      <c r="I116" s="183"/>
      <c r="J116" s="183"/>
      <c r="K116" s="183"/>
      <c r="L116" s="183"/>
    </row>
    <row r="117" spans="1:15" ht="16.5" customHeight="1" x14ac:dyDescent="0.2">
      <c r="A117" s="123"/>
      <c r="B117" s="123"/>
      <c r="C117" s="123"/>
      <c r="D117" s="215"/>
      <c r="E117" s="123"/>
      <c r="F117" s="123"/>
      <c r="G117" s="123"/>
      <c r="H117" s="105"/>
      <c r="I117" s="105"/>
      <c r="J117" s="105"/>
      <c r="K117" s="105"/>
      <c r="L117" s="105"/>
    </row>
    <row r="118" spans="1:15" ht="16.5" customHeight="1" x14ac:dyDescent="0.2">
      <c r="A118" s="123"/>
      <c r="B118" s="123"/>
      <c r="C118" s="123"/>
      <c r="D118" s="215"/>
      <c r="E118" s="123"/>
      <c r="F118" s="123"/>
      <c r="G118" s="123"/>
      <c r="H118" s="105"/>
      <c r="I118" s="105"/>
      <c r="J118" s="105"/>
      <c r="K118" s="105"/>
      <c r="L118" s="105"/>
    </row>
    <row r="119" spans="1:15" ht="16.5" customHeight="1" x14ac:dyDescent="0.2">
      <c r="A119" s="125"/>
      <c r="B119" s="125"/>
      <c r="C119" s="125"/>
      <c r="D119" s="216"/>
      <c r="E119" s="123"/>
      <c r="F119" s="123"/>
      <c r="G119" s="123"/>
      <c r="H119" s="125"/>
      <c r="I119" s="125"/>
      <c r="J119" s="105"/>
      <c r="K119" s="105"/>
      <c r="L119" s="105"/>
    </row>
    <row r="120" spans="1:15" s="107" customFormat="1" ht="16.5" customHeight="1" x14ac:dyDescent="0.2">
      <c r="D120" s="185"/>
      <c r="E120" s="124"/>
      <c r="F120" s="124"/>
      <c r="G120" s="124"/>
      <c r="M120" s="138"/>
      <c r="N120" s="149"/>
      <c r="O120" s="151"/>
    </row>
    <row r="121" spans="1:15" s="107" customFormat="1" x14ac:dyDescent="0.2">
      <c r="A121" s="108" t="s">
        <v>11</v>
      </c>
      <c r="B121" s="109" t="s">
        <v>12</v>
      </c>
      <c r="C121" s="110" t="s">
        <v>13</v>
      </c>
      <c r="D121" s="187" t="s">
        <v>154</v>
      </c>
      <c r="E121" s="124"/>
      <c r="F121" s="124"/>
      <c r="G121" s="124"/>
      <c r="M121" s="138"/>
      <c r="N121" s="149"/>
      <c r="O121" s="151"/>
    </row>
    <row r="122" spans="1:15" s="107" customFormat="1" ht="14.25" x14ac:dyDescent="0.2">
      <c r="A122" s="112" t="s">
        <v>10</v>
      </c>
      <c r="B122" s="113">
        <v>0</v>
      </c>
      <c r="C122" s="113">
        <v>0.15</v>
      </c>
      <c r="D122" s="111" t="s">
        <v>14</v>
      </c>
      <c r="E122" s="124"/>
      <c r="F122" s="124"/>
      <c r="G122" s="124"/>
      <c r="M122" s="138"/>
      <c r="N122" s="149"/>
      <c r="O122" s="151"/>
    </row>
    <row r="123" spans="1:15" s="107" customFormat="1" ht="14.25" x14ac:dyDescent="0.2">
      <c r="A123" s="112" t="s">
        <v>3</v>
      </c>
      <c r="B123" s="113">
        <v>0</v>
      </c>
      <c r="C123" s="113">
        <v>0.15</v>
      </c>
      <c r="D123" s="114" t="s">
        <v>15</v>
      </c>
      <c r="E123" s="124"/>
      <c r="F123" s="124"/>
      <c r="G123" s="124"/>
      <c r="M123" s="138"/>
      <c r="N123" s="149"/>
      <c r="O123" s="151"/>
    </row>
    <row r="124" spans="1:15" s="107" customFormat="1" ht="14.25" x14ac:dyDescent="0.2">
      <c r="A124" s="112" t="s">
        <v>18</v>
      </c>
      <c r="B124" s="113">
        <v>0.1</v>
      </c>
      <c r="C124" s="113">
        <v>0.05</v>
      </c>
      <c r="D124" s="115" t="s">
        <v>16</v>
      </c>
      <c r="E124" s="124"/>
      <c r="F124" s="124"/>
      <c r="G124" s="124"/>
      <c r="M124" s="138"/>
      <c r="N124" s="149"/>
      <c r="O124" s="151"/>
    </row>
    <row r="125" spans="1:15" s="107" customFormat="1" ht="14.25" x14ac:dyDescent="0.2">
      <c r="A125" s="112" t="s">
        <v>4</v>
      </c>
      <c r="B125" s="113">
        <v>0</v>
      </c>
      <c r="C125" s="113">
        <v>0.15</v>
      </c>
      <c r="D125" s="114" t="s">
        <v>17</v>
      </c>
      <c r="E125" s="124"/>
      <c r="F125" s="124"/>
      <c r="G125" s="124"/>
      <c r="M125" s="138"/>
      <c r="N125" s="149"/>
      <c r="O125" s="151"/>
    </row>
    <row r="126" spans="1:15" s="107" customFormat="1" ht="14.25" x14ac:dyDescent="0.2">
      <c r="A126" s="112" t="s">
        <v>82</v>
      </c>
      <c r="B126" s="139">
        <v>9.9750000000000005E-2</v>
      </c>
      <c r="C126" s="113">
        <v>0.05</v>
      </c>
      <c r="D126" s="114" t="s">
        <v>148</v>
      </c>
      <c r="E126" s="124"/>
      <c r="F126" s="124"/>
      <c r="G126" s="124"/>
      <c r="M126" s="138"/>
      <c r="N126" s="149"/>
      <c r="O126" s="151"/>
    </row>
    <row r="127" spans="1:15" s="107" customFormat="1" ht="14.25" x14ac:dyDescent="0.2">
      <c r="A127" s="112" t="s">
        <v>5</v>
      </c>
      <c r="B127" s="113">
        <v>0</v>
      </c>
      <c r="C127" s="113">
        <v>0.13</v>
      </c>
      <c r="D127" s="114"/>
      <c r="E127" s="124"/>
      <c r="F127" s="124"/>
      <c r="G127" s="124"/>
      <c r="M127" s="138"/>
      <c r="N127" s="149"/>
      <c r="O127" s="151"/>
    </row>
    <row r="128" spans="1:15" s="107" customFormat="1" ht="14.25" x14ac:dyDescent="0.2">
      <c r="A128" s="112" t="s">
        <v>6</v>
      </c>
      <c r="B128" s="113">
        <v>7.0000000000000007E-2</v>
      </c>
      <c r="C128" s="113">
        <v>0.05</v>
      </c>
      <c r="D128" s="114"/>
      <c r="E128" s="124"/>
      <c r="F128" s="124"/>
      <c r="G128" s="124"/>
      <c r="M128" s="138"/>
      <c r="N128" s="149"/>
      <c r="O128" s="151"/>
    </row>
    <row r="129" spans="1:15" s="107" customFormat="1" ht="14.25" x14ac:dyDescent="0.2">
      <c r="A129" s="112" t="s">
        <v>7</v>
      </c>
      <c r="B129" s="113">
        <v>0.06</v>
      </c>
      <c r="C129" s="113">
        <v>0.05</v>
      </c>
      <c r="D129" s="114"/>
      <c r="E129" s="124"/>
      <c r="F129" s="124"/>
      <c r="G129" s="124"/>
      <c r="M129" s="138"/>
      <c r="N129" s="149"/>
      <c r="O129" s="151"/>
    </row>
    <row r="130" spans="1:15" s="107" customFormat="1" ht="14.25" x14ac:dyDescent="0.2">
      <c r="A130" s="112" t="s">
        <v>8</v>
      </c>
      <c r="B130" s="113">
        <v>0</v>
      </c>
      <c r="C130" s="113">
        <v>0.05</v>
      </c>
      <c r="D130" s="114"/>
      <c r="E130" s="124"/>
      <c r="F130" s="124"/>
      <c r="G130" s="124"/>
      <c r="M130" s="138"/>
      <c r="N130" s="149"/>
      <c r="O130" s="151"/>
    </row>
    <row r="131" spans="1:15" s="107" customFormat="1" ht="14.25" x14ac:dyDescent="0.2">
      <c r="A131" s="112" t="s">
        <v>9</v>
      </c>
      <c r="B131" s="113">
        <v>0</v>
      </c>
      <c r="C131" s="113">
        <v>0.12</v>
      </c>
      <c r="D131" s="114"/>
      <c r="E131" s="124"/>
      <c r="F131" s="124"/>
      <c r="G131" s="124"/>
      <c r="M131" s="138"/>
      <c r="N131" s="149"/>
      <c r="O131" s="151"/>
    </row>
    <row r="132" spans="1:15" s="107" customFormat="1" x14ac:dyDescent="0.2">
      <c r="A132" s="114"/>
      <c r="B132" s="114"/>
      <c r="C132" s="114"/>
      <c r="D132" s="114"/>
      <c r="E132" s="124"/>
      <c r="F132" s="124"/>
      <c r="G132" s="124"/>
      <c r="M132" s="138"/>
      <c r="N132" s="149"/>
      <c r="O132" s="151"/>
    </row>
    <row r="133" spans="1:15" s="107" customFormat="1" ht="14.25" x14ac:dyDescent="0.2">
      <c r="A133" s="116" t="s">
        <v>19</v>
      </c>
      <c r="B133" s="114"/>
      <c r="C133" s="114"/>
      <c r="D133" s="114"/>
      <c r="E133" s="124"/>
      <c r="F133" s="124"/>
      <c r="G133" s="124"/>
      <c r="M133" s="138"/>
      <c r="N133" s="149"/>
      <c r="O133" s="151"/>
    </row>
    <row r="134" spans="1:15" s="107" customFormat="1" x14ac:dyDescent="0.2">
      <c r="A134" s="117">
        <v>1</v>
      </c>
      <c r="B134" s="114"/>
      <c r="C134" s="114"/>
      <c r="D134" s="114"/>
      <c r="E134" s="124"/>
      <c r="F134" s="124"/>
      <c r="G134" s="124"/>
      <c r="M134" s="138"/>
      <c r="N134" s="149"/>
      <c r="O134" s="151"/>
    </row>
    <row r="135" spans="1:15" s="107" customFormat="1" x14ac:dyDescent="0.2">
      <c r="A135" s="117">
        <v>2</v>
      </c>
      <c r="B135" s="114"/>
      <c r="C135" s="114"/>
      <c r="D135" s="114"/>
      <c r="E135" s="124"/>
      <c r="F135" s="124"/>
      <c r="G135" s="124"/>
      <c r="M135" s="138"/>
      <c r="N135" s="149"/>
      <c r="O135" s="151"/>
    </row>
    <row r="136" spans="1:15" s="107" customFormat="1" x14ac:dyDescent="0.2">
      <c r="A136" s="117">
        <v>3</v>
      </c>
      <c r="B136" s="114"/>
      <c r="C136" s="114"/>
      <c r="D136" s="114"/>
      <c r="E136" s="124"/>
      <c r="F136" s="124"/>
      <c r="G136" s="124"/>
      <c r="M136" s="138"/>
      <c r="N136" s="149"/>
      <c r="O136" s="151"/>
    </row>
    <row r="137" spans="1:15" s="107" customFormat="1" x14ac:dyDescent="0.2">
      <c r="A137" s="117">
        <v>4</v>
      </c>
      <c r="B137" s="114"/>
      <c r="C137" s="114"/>
      <c r="D137" s="114"/>
      <c r="E137" s="124"/>
      <c r="F137" s="124"/>
      <c r="G137" s="124"/>
      <c r="M137" s="138"/>
      <c r="N137" s="149"/>
      <c r="O137" s="151"/>
    </row>
    <row r="138" spans="1:15" s="107" customFormat="1" x14ac:dyDescent="0.2">
      <c r="A138" s="117">
        <v>5</v>
      </c>
      <c r="B138" s="114"/>
      <c r="C138" s="114"/>
      <c r="D138" s="114"/>
      <c r="E138" s="124"/>
      <c r="F138" s="124"/>
      <c r="G138" s="124"/>
      <c r="M138" s="138"/>
      <c r="N138" s="149"/>
      <c r="O138" s="151"/>
    </row>
    <row r="139" spans="1:15" s="107" customFormat="1" x14ac:dyDescent="0.2">
      <c r="E139" s="124"/>
      <c r="F139" s="124"/>
      <c r="G139" s="124"/>
      <c r="M139" s="138"/>
      <c r="N139" s="149"/>
      <c r="O139" s="151"/>
    </row>
    <row r="140" spans="1:15" s="107" customFormat="1" x14ac:dyDescent="0.2">
      <c r="E140" s="124"/>
      <c r="F140" s="124"/>
      <c r="G140" s="124"/>
      <c r="M140" s="138"/>
      <c r="N140" s="149"/>
      <c r="O140" s="151"/>
    </row>
    <row r="141" spans="1:15" s="107" customFormat="1" x14ac:dyDescent="0.2">
      <c r="E141" s="124"/>
      <c r="F141" s="124"/>
      <c r="G141" s="124"/>
      <c r="M141" s="138"/>
      <c r="N141" s="149"/>
      <c r="O141" s="151"/>
    </row>
    <row r="142" spans="1:15" x14ac:dyDescent="0.2">
      <c r="A142" s="123"/>
      <c r="B142" s="123"/>
      <c r="C142" s="123"/>
      <c r="D142" s="123"/>
      <c r="E142" s="105"/>
      <c r="F142" s="105"/>
      <c r="G142" s="105"/>
      <c r="H142" s="105"/>
      <c r="I142" s="105"/>
      <c r="J142" s="105"/>
      <c r="K142" s="105"/>
      <c r="L142" s="105"/>
    </row>
    <row r="143" spans="1:15" x14ac:dyDescent="0.2">
      <c r="A143" s="123"/>
      <c r="B143" s="123"/>
      <c r="C143" s="123"/>
      <c r="D143" s="123"/>
      <c r="E143" s="105"/>
      <c r="F143" s="105"/>
      <c r="G143" s="105"/>
      <c r="H143" s="105"/>
      <c r="I143" s="105"/>
      <c r="J143" s="105"/>
      <c r="K143" s="105"/>
      <c r="L143" s="105"/>
    </row>
    <row r="144" spans="1:15" x14ac:dyDescent="0.2">
      <c r="A144" s="123"/>
      <c r="B144" s="123"/>
      <c r="C144" s="123"/>
      <c r="D144" s="123"/>
      <c r="E144" s="105"/>
      <c r="F144" s="105"/>
      <c r="G144" s="105"/>
      <c r="H144" s="105"/>
      <c r="I144" s="105"/>
      <c r="J144" s="105"/>
      <c r="K144" s="105"/>
      <c r="L144" s="105"/>
    </row>
    <row r="145" spans="1:12" x14ac:dyDescent="0.2">
      <c r="A145" s="123"/>
      <c r="B145" s="123"/>
      <c r="C145" s="123"/>
      <c r="D145" s="123"/>
      <c r="E145" s="105"/>
      <c r="F145" s="105"/>
      <c r="G145" s="105"/>
      <c r="H145" s="105"/>
      <c r="I145" s="105"/>
      <c r="J145" s="105"/>
      <c r="K145" s="105"/>
      <c r="L145" s="105"/>
    </row>
    <row r="146" spans="1:12" x14ac:dyDescent="0.2">
      <c r="A146" s="28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1:12" x14ac:dyDescent="0.2">
      <c r="A147" s="28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1:12" x14ac:dyDescent="0.2">
      <c r="A148" s="28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1:12" x14ac:dyDescent="0.2">
      <c r="A149" s="28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1:12" x14ac:dyDescent="0.2">
      <c r="A150" s="28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1:12" x14ac:dyDescent="0.2">
      <c r="A151" s="28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1:12" x14ac:dyDescent="0.2">
      <c r="A152" s="28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1:12" x14ac:dyDescent="0.2">
      <c r="A153" s="28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1:12" x14ac:dyDescent="0.2">
      <c r="A154" s="28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1:12" x14ac:dyDescent="0.2">
      <c r="A155" s="28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1:12" x14ac:dyDescent="0.2">
      <c r="A156" s="28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1:12" x14ac:dyDescent="0.2">
      <c r="A157" s="28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1:12" x14ac:dyDescent="0.2">
      <c r="A158" s="28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1:12" x14ac:dyDescent="0.2">
      <c r="A159" s="28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1:12" x14ac:dyDescent="0.2">
      <c r="A160" s="28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1:12" x14ac:dyDescent="0.2">
      <c r="A161" s="28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1:12" x14ac:dyDescent="0.2">
      <c r="A162" s="28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1:12" x14ac:dyDescent="0.2">
      <c r="A163" s="28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1:12" x14ac:dyDescent="0.2">
      <c r="A164" s="28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1:12" x14ac:dyDescent="0.2">
      <c r="A165" s="28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x14ac:dyDescent="0.2">
      <c r="A166" s="28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x14ac:dyDescent="0.2">
      <c r="A167" s="28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1:12" x14ac:dyDescent="0.2">
      <c r="A168" s="28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1:12" x14ac:dyDescent="0.2">
      <c r="A169" s="28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1:12" x14ac:dyDescent="0.2">
      <c r="A170" s="28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1:12" x14ac:dyDescent="0.2">
      <c r="A171" s="28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1:12" x14ac:dyDescent="0.2">
      <c r="A172" s="28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1:12" x14ac:dyDescent="0.2">
      <c r="A173" s="28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1:12" x14ac:dyDescent="0.2">
      <c r="A174" s="28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1:12" x14ac:dyDescent="0.2">
      <c r="A175" s="28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1:12" x14ac:dyDescent="0.2">
      <c r="A176" s="28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1:12" x14ac:dyDescent="0.2">
      <c r="A177" s="28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1:12" x14ac:dyDescent="0.2">
      <c r="A178" s="28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1:12" x14ac:dyDescent="0.2">
      <c r="A179" s="28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1:12" x14ac:dyDescent="0.2">
      <c r="A180" s="28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1:12" x14ac:dyDescent="0.2">
      <c r="A181" s="28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1:12" x14ac:dyDescent="0.2">
      <c r="A182" s="28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1:12" x14ac:dyDescent="0.2">
      <c r="A183" s="28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1:12" x14ac:dyDescent="0.2">
      <c r="A184" s="28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1:12" x14ac:dyDescent="0.2">
      <c r="A185" s="28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">
      <c r="A186" s="28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x14ac:dyDescent="0.2">
      <c r="A187" s="28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1:12" x14ac:dyDescent="0.2">
      <c r="A188" s="28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1:12" x14ac:dyDescent="0.2">
      <c r="A189" s="28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1:12" x14ac:dyDescent="0.2">
      <c r="A190" s="28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1:12" x14ac:dyDescent="0.2">
      <c r="A191" s="28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1:12" x14ac:dyDescent="0.2">
      <c r="A192" s="28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1:12" x14ac:dyDescent="0.2">
      <c r="A193" s="28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1:12" x14ac:dyDescent="0.2">
      <c r="A194" s="28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1:12" x14ac:dyDescent="0.2">
      <c r="A195" s="28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1:12" x14ac:dyDescent="0.2">
      <c r="A196" s="28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1:12" x14ac:dyDescent="0.2">
      <c r="A197" s="28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">
      <c r="A198" s="28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12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12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spans="1:12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</sheetData>
  <sheetProtection algorithmName="SHA-512" hashValue="y/KhBSzeGw0ypMy9xCBA2a/bxDHGsA1ojvwEpDDJWMdXu11rebi15+OA/n7d5XqlKKuc0AzEHeWhOGpeYtXB0g==" saltValue="IZns2I+Zif/FXPY5XeO+sA==" spinCount="100000" sheet="1" insertHyperlinks="0" selectLockedCells="1"/>
  <dataConsolidate/>
  <mergeCells count="60">
    <mergeCell ref="K6:L6"/>
    <mergeCell ref="K7:L7"/>
    <mergeCell ref="K8:L8"/>
    <mergeCell ref="I9:L9"/>
    <mergeCell ref="I3:L3"/>
    <mergeCell ref="B55:D55"/>
    <mergeCell ref="B57:D57"/>
    <mergeCell ref="C61:D61"/>
    <mergeCell ref="B13:I13"/>
    <mergeCell ref="A53:G53"/>
    <mergeCell ref="B34:C34"/>
    <mergeCell ref="B31:I31"/>
    <mergeCell ref="B83:M83"/>
    <mergeCell ref="B84:M84"/>
    <mergeCell ref="B85:M85"/>
    <mergeCell ref="G1:L1"/>
    <mergeCell ref="B2:D2"/>
    <mergeCell ref="B4:D4"/>
    <mergeCell ref="B5:D5"/>
    <mergeCell ref="I2:L2"/>
    <mergeCell ref="I4:L4"/>
    <mergeCell ref="I5:L5"/>
    <mergeCell ref="B3:D3"/>
    <mergeCell ref="C63:D63"/>
    <mergeCell ref="C65:D65"/>
    <mergeCell ref="B7:D7"/>
    <mergeCell ref="B9:D9"/>
    <mergeCell ref="K10:L10"/>
    <mergeCell ref="B92:M92"/>
    <mergeCell ref="B93:M93"/>
    <mergeCell ref="B94:M94"/>
    <mergeCell ref="B95:M95"/>
    <mergeCell ref="B86:M86"/>
    <mergeCell ref="B87:M87"/>
    <mergeCell ref="B88:M88"/>
    <mergeCell ref="B89:M89"/>
    <mergeCell ref="B90:M90"/>
    <mergeCell ref="B106:M106"/>
    <mergeCell ref="B107:M107"/>
    <mergeCell ref="A75:M75"/>
    <mergeCell ref="B78:M78"/>
    <mergeCell ref="A79:M79"/>
    <mergeCell ref="B101:M101"/>
    <mergeCell ref="B102:M102"/>
    <mergeCell ref="B103:M103"/>
    <mergeCell ref="B104:M104"/>
    <mergeCell ref="B105:M105"/>
    <mergeCell ref="B96:M96"/>
    <mergeCell ref="B97:M97"/>
    <mergeCell ref="B98:M98"/>
    <mergeCell ref="B99:M99"/>
    <mergeCell ref="B100:M100"/>
    <mergeCell ref="B91:M91"/>
    <mergeCell ref="A74:M74"/>
    <mergeCell ref="A73:L73"/>
    <mergeCell ref="B81:M81"/>
    <mergeCell ref="B82:M82"/>
    <mergeCell ref="B77:M77"/>
    <mergeCell ref="B80:M80"/>
    <mergeCell ref="B76:M76"/>
  </mergeCells>
  <phoneticPr fontId="2" type="noConversion"/>
  <dataValidations count="4">
    <dataValidation type="list" allowBlank="1" showInputMessage="1" showErrorMessage="1" sqref="A138" xr:uid="{00000000-0002-0000-0100-000000000000}">
      <formula1>"a136:a141"</formula1>
    </dataValidation>
    <dataValidation type="list" allowBlank="1" showInputMessage="1" showErrorMessage="1" sqref="G55:H55" xr:uid="{00000000-0002-0000-0100-000001000000}">
      <formula1>$D$121:$D$126</formula1>
    </dataValidation>
    <dataValidation type="list" showInputMessage="1" showErrorMessage="1" sqref="D1" xr:uid="{00000000-0002-0000-0100-000002000000}">
      <formula1>$A$121:$A$131</formula1>
    </dataValidation>
    <dataValidation type="list" allowBlank="1" showInputMessage="1" showErrorMessage="1" sqref="F1" xr:uid="{00000000-0002-0000-0100-000003000000}">
      <formula1>$A$133:$A$138</formula1>
    </dataValidation>
  </dataValidations>
  <hyperlinks>
    <hyperlink ref="D72" r:id="rId1" xr:uid="{5FE40E55-37BB-4F18-BDE5-69EE91578EDB}"/>
  </hyperlinks>
  <printOptions horizontalCentered="1"/>
  <pageMargins left="0.7" right="0.7" top="0.65" bottom="0.65" header="0.5" footer="0.5"/>
  <pageSetup scale="64" fitToWidth="0" orientation="portrait" r:id="rId2"/>
  <headerFooter alignWithMargins="0">
    <oddFooter>&amp;L&amp;8&amp;F</oddFooter>
  </headerFooter>
  <rowBreaks count="1" manualBreakCount="1">
    <brk id="73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INSTRUCTIONS FOR USE</vt:lpstr>
      <vt:lpstr>EXHIBITOR ORDER FORM</vt:lpstr>
      <vt:lpstr>PAIEMENT</vt:lpstr>
      <vt:lpstr>'EXHIBITOR ORDER FORM'!Zone_d_impression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Guylaine Feuiltault</cp:lastModifiedBy>
  <cp:lastPrinted>2010-05-06T14:04:44Z</cp:lastPrinted>
  <dcterms:created xsi:type="dcterms:W3CDTF">2007-02-05T22:05:48Z</dcterms:created>
  <dcterms:modified xsi:type="dcterms:W3CDTF">2022-02-09T15:20:19Z</dcterms:modified>
</cp:coreProperties>
</file>